
<file path=[Content_Types].xml><?xml version="1.0" encoding="utf-8"?>
<Types xmlns="http://schemas.openxmlformats.org/package/2006/content-types"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charts/chart3.xml" ContentType="application/vnd.openxmlformats-officedocument.drawingml.chart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4.xml" ContentType="application/vnd.openxmlformats-officedocument.drawingml.chartshapes+xml"/>
  <Default Extension="rels" ContentType="application/vnd.openxmlformats-package.relationships+xml"/>
  <Override PartName="/docProps/app.xml" ContentType="application/vnd.openxmlformats-officedocument.extended-properties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chartsheets/sheet1.xml" ContentType="application/vnd.openxmlformats-officedocument.spreadsheetml.chartshee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100" windowWidth="25080" windowHeight="13940"/>
  </bookViews>
  <sheets>
    <sheet name="schematic of variables" sheetId="2" r:id="rId1"/>
    <sheet name="Step Energy" sheetId="1" r:id="rId2"/>
    <sheet name="Submergence Graph" sheetId="5" r:id="rId3"/>
    <sheet name="Head Loss Graph" sheetId="6" r:id="rId4"/>
    <sheet name="Regime Table" sheetId="4" r:id="rId5"/>
  </sheets>
  <calcPr calcId="130406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4" i="1"/>
  <c r="D5"/>
  <c r="E6"/>
  <c r="D6"/>
  <c r="L14"/>
  <c r="D8"/>
  <c r="D7"/>
  <c r="D14"/>
  <c r="E14"/>
  <c r="F14"/>
  <c r="G14"/>
  <c r="H14"/>
  <c r="I14"/>
  <c r="W16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J14"/>
  <c r="C35"/>
  <c r="B36"/>
  <c r="K14"/>
  <c r="M14"/>
  <c r="N14"/>
  <c r="O14"/>
  <c r="P14"/>
  <c r="C15"/>
  <c r="D35"/>
  <c r="E35"/>
  <c r="F35"/>
  <c r="G35"/>
  <c r="H35"/>
  <c r="L35"/>
  <c r="J35"/>
  <c r="K35"/>
  <c r="C36"/>
  <c r="B37"/>
  <c r="C37"/>
  <c r="D15"/>
  <c r="E15"/>
  <c r="F15"/>
  <c r="G15"/>
  <c r="H15"/>
  <c r="L15"/>
  <c r="J15"/>
  <c r="K15"/>
  <c r="C16"/>
  <c r="R14"/>
  <c r="S14"/>
  <c r="Q14"/>
  <c r="M35"/>
  <c r="N35"/>
  <c r="O35"/>
  <c r="L37"/>
  <c r="D37"/>
  <c r="E37"/>
  <c r="F37"/>
  <c r="G37"/>
  <c r="H37"/>
  <c r="J37"/>
  <c r="K37"/>
  <c r="I35"/>
  <c r="P35"/>
  <c r="L36"/>
  <c r="D36"/>
  <c r="E36"/>
  <c r="F36"/>
  <c r="G36"/>
  <c r="H36"/>
  <c r="J36"/>
  <c r="K36"/>
  <c r="D16"/>
  <c r="E16"/>
  <c r="F16"/>
  <c r="G16"/>
  <c r="H16"/>
  <c r="L16"/>
  <c r="I15"/>
  <c r="P15"/>
  <c r="M15"/>
  <c r="N15"/>
  <c r="O15"/>
  <c r="C17"/>
  <c r="Q35"/>
  <c r="R35"/>
  <c r="S35"/>
  <c r="M37"/>
  <c r="N37"/>
  <c r="O37"/>
  <c r="I36"/>
  <c r="P36"/>
  <c r="I37"/>
  <c r="P37"/>
  <c r="M36"/>
  <c r="N36"/>
  <c r="O36"/>
  <c r="Q15"/>
  <c r="R15"/>
  <c r="S15"/>
  <c r="I16"/>
  <c r="D17"/>
  <c r="E17"/>
  <c r="F17"/>
  <c r="G17"/>
  <c r="H17"/>
  <c r="L17"/>
  <c r="J17"/>
  <c r="K17"/>
  <c r="J16"/>
  <c r="K16"/>
  <c r="C18"/>
  <c r="Q37"/>
  <c r="R37"/>
  <c r="S37"/>
  <c r="R36"/>
  <c r="S36"/>
  <c r="Q36"/>
  <c r="M16"/>
  <c r="N16"/>
  <c r="O16"/>
  <c r="M17"/>
  <c r="N17"/>
  <c r="O17"/>
  <c r="D18"/>
  <c r="E18"/>
  <c r="F18"/>
  <c r="G18"/>
  <c r="H18"/>
  <c r="L18"/>
  <c r="I17"/>
  <c r="P17"/>
  <c r="P16"/>
  <c r="C19"/>
  <c r="Q17"/>
  <c r="R17"/>
  <c r="S17"/>
  <c r="I18"/>
  <c r="D19"/>
  <c r="E19"/>
  <c r="F19"/>
  <c r="G19"/>
  <c r="H19"/>
  <c r="L19"/>
  <c r="J19"/>
  <c r="K19"/>
  <c r="Q16"/>
  <c r="R16"/>
  <c r="S16"/>
  <c r="J18"/>
  <c r="K18"/>
  <c r="C20"/>
  <c r="M19"/>
  <c r="N19"/>
  <c r="O19"/>
  <c r="M18"/>
  <c r="N18"/>
  <c r="O18"/>
  <c r="D20"/>
  <c r="E20"/>
  <c r="F20"/>
  <c r="G20"/>
  <c r="H20"/>
  <c r="L20"/>
  <c r="I19"/>
  <c r="P19"/>
  <c r="P18"/>
  <c r="C21"/>
  <c r="Q19"/>
  <c r="R19"/>
  <c r="S19"/>
  <c r="I20"/>
  <c r="D21"/>
  <c r="E21"/>
  <c r="F21"/>
  <c r="G21"/>
  <c r="H21"/>
  <c r="J21"/>
  <c r="K21"/>
  <c r="L21"/>
  <c r="Q18"/>
  <c r="R18"/>
  <c r="S18"/>
  <c r="J20"/>
  <c r="K20"/>
  <c r="C22"/>
  <c r="D22"/>
  <c r="E22"/>
  <c r="F22"/>
  <c r="G22"/>
  <c r="H22"/>
  <c r="J22"/>
  <c r="K22"/>
  <c r="L22"/>
  <c r="I21"/>
  <c r="P21"/>
  <c r="M20"/>
  <c r="N20"/>
  <c r="O20"/>
  <c r="M21"/>
  <c r="N21"/>
  <c r="O21"/>
  <c r="P20"/>
  <c r="C23"/>
  <c r="Q21"/>
  <c r="R21"/>
  <c r="S21"/>
  <c r="I22"/>
  <c r="P22"/>
  <c r="M22"/>
  <c r="N22"/>
  <c r="O22"/>
  <c r="D23"/>
  <c r="E23"/>
  <c r="F23"/>
  <c r="G23"/>
  <c r="H23"/>
  <c r="L23"/>
  <c r="J23"/>
  <c r="K23"/>
  <c r="Q20"/>
  <c r="R20"/>
  <c r="S20"/>
  <c r="C24"/>
  <c r="M23"/>
  <c r="N23"/>
  <c r="O23"/>
  <c r="D24"/>
  <c r="E24"/>
  <c r="F24"/>
  <c r="G24"/>
  <c r="H24"/>
  <c r="J24"/>
  <c r="K24"/>
  <c r="L24"/>
  <c r="I23"/>
  <c r="P23"/>
  <c r="Q22"/>
  <c r="R22"/>
  <c r="S22"/>
  <c r="C25"/>
  <c r="D25"/>
  <c r="E25"/>
  <c r="F25"/>
  <c r="G25"/>
  <c r="H25"/>
  <c r="L25"/>
  <c r="J25"/>
  <c r="K25"/>
  <c r="Q23"/>
  <c r="R23"/>
  <c r="S23"/>
  <c r="I24"/>
  <c r="P24"/>
  <c r="M24"/>
  <c r="N24"/>
  <c r="O24"/>
  <c r="C26"/>
  <c r="Q24"/>
  <c r="R24"/>
  <c r="S24"/>
  <c r="I25"/>
  <c r="P25"/>
  <c r="D26"/>
  <c r="E26"/>
  <c r="F26"/>
  <c r="G26"/>
  <c r="H26"/>
  <c r="L26"/>
  <c r="M25"/>
  <c r="N25"/>
  <c r="O25"/>
  <c r="C27"/>
  <c r="I26"/>
  <c r="D27"/>
  <c r="E27"/>
  <c r="F27"/>
  <c r="G27"/>
  <c r="H27"/>
  <c r="L27"/>
  <c r="J27"/>
  <c r="Q25"/>
  <c r="R25"/>
  <c r="S25"/>
  <c r="J26"/>
  <c r="K26"/>
  <c r="C28"/>
  <c r="K27"/>
  <c r="D28"/>
  <c r="E28"/>
  <c r="F28"/>
  <c r="G28"/>
  <c r="H28"/>
  <c r="L28"/>
  <c r="I27"/>
  <c r="P27"/>
  <c r="M26"/>
  <c r="N26"/>
  <c r="O26"/>
  <c r="M27"/>
  <c r="N27"/>
  <c r="O27"/>
  <c r="P26"/>
  <c r="C29"/>
  <c r="Q27"/>
  <c r="R27"/>
  <c r="S27"/>
  <c r="I28"/>
  <c r="D29"/>
  <c r="E29"/>
  <c r="F29"/>
  <c r="G29"/>
  <c r="H29"/>
  <c r="L29"/>
  <c r="J29"/>
  <c r="K29"/>
  <c r="Q26"/>
  <c r="R26"/>
  <c r="S26"/>
  <c r="J28"/>
  <c r="K28"/>
  <c r="C30"/>
  <c r="P28"/>
  <c r="Q28"/>
  <c r="D30"/>
  <c r="E30"/>
  <c r="F30"/>
  <c r="G30"/>
  <c r="H30"/>
  <c r="J30"/>
  <c r="K30"/>
  <c r="L30"/>
  <c r="M29"/>
  <c r="N29"/>
  <c r="O29"/>
  <c r="M28"/>
  <c r="N28"/>
  <c r="O28"/>
  <c r="I29"/>
  <c r="P29"/>
  <c r="R28"/>
  <c r="S28"/>
  <c r="C31"/>
  <c r="D31"/>
  <c r="E31"/>
  <c r="F31"/>
  <c r="G31"/>
  <c r="H31"/>
  <c r="L31"/>
  <c r="J31"/>
  <c r="K31"/>
  <c r="Q29"/>
  <c r="R29"/>
  <c r="S29"/>
  <c r="I30"/>
  <c r="P30"/>
  <c r="M30"/>
  <c r="N30"/>
  <c r="O30"/>
  <c r="C32"/>
  <c r="Q30"/>
  <c r="R30"/>
  <c r="S30"/>
  <c r="I31"/>
  <c r="P31"/>
  <c r="D32"/>
  <c r="E32"/>
  <c r="F32"/>
  <c r="G32"/>
  <c r="H32"/>
  <c r="L32"/>
  <c r="M31"/>
  <c r="N31"/>
  <c r="O31"/>
  <c r="C34"/>
  <c r="C33"/>
  <c r="D34"/>
  <c r="E34"/>
  <c r="F34"/>
  <c r="G34"/>
  <c r="H34"/>
  <c r="J34"/>
  <c r="K34"/>
  <c r="L34"/>
  <c r="I32"/>
  <c r="D33"/>
  <c r="E33"/>
  <c r="F33"/>
  <c r="G33"/>
  <c r="H33"/>
  <c r="L33"/>
  <c r="J33"/>
  <c r="K33"/>
  <c r="Q31"/>
  <c r="R31"/>
  <c r="S31"/>
  <c r="J32"/>
  <c r="K32"/>
  <c r="M33"/>
  <c r="N33"/>
  <c r="O33"/>
  <c r="I33"/>
  <c r="P33"/>
  <c r="I34"/>
  <c r="P34"/>
  <c r="P32"/>
  <c r="M34"/>
  <c r="N34"/>
  <c r="O34"/>
  <c r="M32"/>
  <c r="N32"/>
  <c r="O32"/>
  <c r="Q34"/>
  <c r="R34"/>
  <c r="S34"/>
  <c r="Q32"/>
  <c r="R32"/>
  <c r="S32"/>
  <c r="Q33"/>
  <c r="R33"/>
  <c r="S33"/>
</calcChain>
</file>

<file path=xl/sharedStrings.xml><?xml version="1.0" encoding="utf-8"?>
<sst xmlns="http://schemas.openxmlformats.org/spreadsheetml/2006/main" count="160" uniqueCount="131">
  <si>
    <r>
      <t>h</t>
    </r>
    <r>
      <rPr>
        <b/>
        <vertAlign val="subscript"/>
        <sz val="11"/>
        <color theme="1"/>
        <rFont val="Calibri"/>
        <family val="2"/>
        <scheme val="minor"/>
      </rPr>
      <t>d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</si>
  <si>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/H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</si>
  <si>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L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</si>
  <si>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>/(H+P)</t>
    </r>
  </si>
  <si>
    <t>(units)</t>
  </si>
  <si>
    <t>variable</t>
  </si>
  <si>
    <t>flow parameter</t>
  </si>
  <si>
    <t>max depth</t>
  </si>
  <si>
    <t>user input value</t>
  </si>
  <si>
    <t>possible user input</t>
  </si>
  <si>
    <t>graphed values</t>
  </si>
  <si>
    <t>incremental depths:</t>
  </si>
  <si>
    <t>Regime:</t>
  </si>
  <si>
    <t>No Jump</t>
  </si>
  <si>
    <t>LJL</t>
  </si>
  <si>
    <t>Optimal</t>
  </si>
  <si>
    <t>Fr=1</t>
  </si>
  <si>
    <t>Non-uniform Step Energy Analysis Model (NSEAM) version 1.0</t>
    <phoneticPr fontId="13" type="noConversion"/>
  </si>
  <si>
    <t>Wyrick, J. R. and Pasternack, G. B. 2008. Modeling energy dissipation and hydraulic jump regime responses to channel nonuniformity at river steps. Journal of Geophysical Research 113, F03003, doi:10.1029/2007JF000873.</t>
  </si>
  <si>
    <t>Notation</t>
  </si>
  <si>
    <t>hydraulic geometry width coefficient</t>
  </si>
  <si>
    <r>
      <t>b</t>
    </r>
    <r>
      <rPr>
        <i/>
        <vertAlign val="subscript"/>
        <sz val="12"/>
        <color indexed="8"/>
        <rFont val="Times New Roman"/>
      </rPr>
      <t>up</t>
    </r>
  </si>
  <si>
    <t>upstream hydraulic geometry width exponent</t>
  </si>
  <si>
    <r>
      <t>b</t>
    </r>
    <r>
      <rPr>
        <i/>
        <vertAlign val="subscript"/>
        <sz val="12"/>
        <color indexed="8"/>
        <rFont val="Times New Roman"/>
      </rPr>
      <t>tail</t>
    </r>
  </si>
  <si>
    <t>downstream hydraulic geometry width exponent</t>
  </si>
  <si>
    <t>hydraulic geometry depth coefficient</t>
  </si>
  <si>
    <r>
      <t>C</t>
    </r>
    <r>
      <rPr>
        <i/>
        <vertAlign val="subscript"/>
        <sz val="12"/>
        <color indexed="8"/>
        <rFont val="Times New Roman"/>
      </rPr>
      <t>b</t>
    </r>
  </si>
  <si>
    <t>broad-crested weir discharge coefficient</t>
  </si>
  <si>
    <t>E</t>
  </si>
  <si>
    <t>total flow energy</t>
  </si>
  <si>
    <r>
      <t>E</t>
    </r>
    <r>
      <rPr>
        <i/>
        <vertAlign val="subscript"/>
        <sz val="12"/>
        <color indexed="8"/>
        <rFont val="Times New Roman"/>
      </rPr>
      <t>up</t>
    </r>
  </si>
  <si>
    <t>upstream total flow energy</t>
  </si>
  <si>
    <r>
      <t>E</t>
    </r>
    <r>
      <rPr>
        <i/>
        <vertAlign val="subscript"/>
        <sz val="12"/>
        <color indexed="8"/>
        <rFont val="Times New Roman"/>
      </rPr>
      <t>tail</t>
    </r>
  </si>
  <si>
    <t>downstream total flow energy</t>
  </si>
  <si>
    <r>
      <t>f</t>
    </r>
    <r>
      <rPr>
        <i/>
        <vertAlign val="subscript"/>
        <sz val="12"/>
        <color indexed="8"/>
        <rFont val="Times New Roman"/>
      </rPr>
      <t>up</t>
    </r>
  </si>
  <si>
    <t>upstream hydraulic geometry depth exponent</t>
  </si>
  <si>
    <r>
      <t>f</t>
    </r>
    <r>
      <rPr>
        <i/>
        <vertAlign val="subscript"/>
        <sz val="12"/>
        <color indexed="8"/>
        <rFont val="Times New Roman"/>
      </rPr>
      <t>tail</t>
    </r>
  </si>
  <si>
    <t>downstream hydraulic geometry depth exponent</t>
  </si>
  <si>
    <t>fratio</t>
  </si>
  <si>
    <r>
      <t xml:space="preserve">ratio of </t>
    </r>
    <r>
      <rPr>
        <i/>
        <sz val="12"/>
        <color indexed="8"/>
        <rFont val="Times New Roman"/>
      </rPr>
      <t>f</t>
    </r>
    <r>
      <rPr>
        <i/>
        <vertAlign val="subscript"/>
        <sz val="12"/>
        <color indexed="8"/>
        <rFont val="Times New Roman"/>
      </rPr>
      <t>up</t>
    </r>
    <r>
      <rPr>
        <sz val="12"/>
        <color indexed="8"/>
        <rFont val="Times New Roman"/>
      </rPr>
      <t xml:space="preserve"> to </t>
    </r>
    <r>
      <rPr>
        <i/>
        <sz val="12"/>
        <color indexed="8"/>
        <rFont val="Times New Roman"/>
      </rPr>
      <t>f</t>
    </r>
    <r>
      <rPr>
        <i/>
        <vertAlign val="subscript"/>
        <sz val="12"/>
        <color indexed="8"/>
        <rFont val="Times New Roman"/>
      </rPr>
      <t>tail</t>
    </r>
  </si>
  <si>
    <t>Fr</t>
  </si>
  <si>
    <t>Froude number</t>
  </si>
  <si>
    <t>specific energy upstream of step</t>
  </si>
  <si>
    <r>
      <t>h</t>
    </r>
    <r>
      <rPr>
        <i/>
        <vertAlign val="subscript"/>
        <sz val="12"/>
        <color indexed="8"/>
        <rFont val="Times New Roman"/>
      </rPr>
      <t>b</t>
    </r>
  </si>
  <si>
    <t>flow depth at brink of step</t>
  </si>
  <si>
    <r>
      <t>h</t>
    </r>
    <r>
      <rPr>
        <i/>
        <vertAlign val="subscript"/>
        <sz val="12"/>
        <color indexed="8"/>
        <rFont val="Times New Roman"/>
      </rPr>
      <t>c</t>
    </r>
  </si>
  <si>
    <t>critical depth</t>
  </si>
  <si>
    <r>
      <t>h</t>
    </r>
    <r>
      <rPr>
        <i/>
        <vertAlign val="subscript"/>
        <sz val="12"/>
        <color indexed="8"/>
        <rFont val="Times New Roman"/>
      </rPr>
      <t>d</t>
    </r>
  </si>
  <si>
    <t>submergence variable of hydraulic jump</t>
  </si>
  <si>
    <r>
      <t>h</t>
    </r>
    <r>
      <rPr>
        <i/>
        <vertAlign val="subscript"/>
        <sz val="12"/>
        <color indexed="8"/>
        <rFont val="Times New Roman"/>
      </rPr>
      <t>H</t>
    </r>
  </si>
  <si>
    <t>flow depth above step crest datum</t>
  </si>
  <si>
    <r>
      <t>h</t>
    </r>
    <r>
      <rPr>
        <i/>
        <vertAlign val="subscript"/>
        <sz val="12"/>
        <color indexed="8"/>
        <rFont val="Times New Roman"/>
      </rPr>
      <t>up</t>
    </r>
  </si>
  <si>
    <t>upstream flow depth</t>
  </si>
  <si>
    <r>
      <t>h</t>
    </r>
    <r>
      <rPr>
        <i/>
        <vertAlign val="subscript"/>
        <sz val="12"/>
        <color indexed="8"/>
        <rFont val="Times New Roman"/>
      </rPr>
      <t>tail</t>
    </r>
  </si>
  <si>
    <t>downstream flow depth</t>
  </si>
  <si>
    <r>
      <t>h</t>
    </r>
    <r>
      <rPr>
        <i/>
        <vertAlign val="subscript"/>
        <sz val="12"/>
        <color indexed="8"/>
        <rFont val="Times New Roman"/>
      </rPr>
      <t>toe</t>
    </r>
  </si>
  <si>
    <t>flow depth at toe of hydraulic jump</t>
  </si>
  <si>
    <r>
      <t>h</t>
    </r>
    <r>
      <rPr>
        <i/>
        <vertAlign val="subscript"/>
        <sz val="12"/>
        <color indexed="8"/>
        <rFont val="Times New Roman"/>
      </rPr>
      <t>L</t>
    </r>
  </si>
  <si>
    <r>
      <t>h</t>
    </r>
    <r>
      <rPr>
        <i/>
        <vertAlign val="subscript"/>
        <sz val="12"/>
        <color indexed="8"/>
        <rFont val="Times New Roman"/>
      </rPr>
      <t>v</t>
    </r>
  </si>
  <si>
    <t>velocity head</t>
  </si>
  <si>
    <r>
      <t>h</t>
    </r>
    <r>
      <rPr>
        <i/>
        <vertAlign val="subscript"/>
        <sz val="12"/>
        <color indexed="8"/>
        <rFont val="Times New Roman"/>
      </rPr>
      <t>v_up</t>
    </r>
  </si>
  <si>
    <r>
      <t>h</t>
    </r>
    <r>
      <rPr>
        <i/>
        <vertAlign val="subscript"/>
        <sz val="12"/>
        <color indexed="8"/>
        <rFont val="Times New Roman"/>
      </rPr>
      <t>v_tail</t>
    </r>
  </si>
  <si>
    <r>
      <t>k</t>
    </r>
    <r>
      <rPr>
        <i/>
        <vertAlign val="subscript"/>
        <sz val="12"/>
        <color indexed="8"/>
        <rFont val="Times New Roman"/>
      </rPr>
      <t>up</t>
    </r>
  </si>
  <si>
    <t>upstream hydraulic geometry velocity coefficient</t>
  </si>
  <si>
    <r>
      <t>k</t>
    </r>
    <r>
      <rPr>
        <i/>
        <vertAlign val="subscript"/>
        <sz val="12"/>
        <color indexed="8"/>
        <rFont val="Times New Roman"/>
      </rPr>
      <t>tail</t>
    </r>
  </si>
  <si>
    <t>downstream hydraulic geometry velocity coefficient</t>
  </si>
  <si>
    <r>
      <t>m</t>
    </r>
    <r>
      <rPr>
        <i/>
        <vertAlign val="subscript"/>
        <sz val="12"/>
        <color indexed="8"/>
        <rFont val="Times New Roman"/>
      </rPr>
      <t>up</t>
    </r>
  </si>
  <si>
    <t>upstream hydraulic geometry velocity exponent</t>
  </si>
  <si>
    <r>
      <t>m</t>
    </r>
    <r>
      <rPr>
        <i/>
        <vertAlign val="subscript"/>
        <sz val="12"/>
        <color indexed="8"/>
        <rFont val="Times New Roman"/>
      </rPr>
      <t>tail</t>
    </r>
  </si>
  <si>
    <t>downstream hydraulic geometry velocity exponent</t>
  </si>
  <si>
    <t xml:space="preserve">P </t>
  </si>
  <si>
    <t>volumetric discharge</t>
  </si>
  <si>
    <t>q</t>
  </si>
  <si>
    <t>specific discharge</t>
  </si>
  <si>
    <t>v</t>
  </si>
  <si>
    <t>flow velocity</t>
  </si>
  <si>
    <t>w</t>
  </si>
  <si>
    <t>flow width</t>
  </si>
  <si>
    <t>This page defines the variables used in the NSEAM 1.0 model</t>
    <phoneticPr fontId="13" type="noConversion"/>
  </si>
  <si>
    <t>upstream</t>
  </si>
  <si>
    <t>downstream</t>
  </si>
  <si>
    <t>a</t>
  </si>
  <si>
    <t>b</t>
  </si>
  <si>
    <t>c</t>
  </si>
  <si>
    <t>f</t>
  </si>
  <si>
    <t>ratio</t>
  </si>
  <si>
    <t>geometric parameter</t>
  </si>
  <si>
    <t>step height</t>
  </si>
  <si>
    <t>P</t>
  </si>
  <si>
    <t>ft</t>
  </si>
  <si>
    <t>gravitational constant</t>
  </si>
  <si>
    <t>g</t>
  </si>
  <si>
    <r>
      <t>ft/s</t>
    </r>
    <r>
      <rPr>
        <vertAlign val="superscript"/>
        <sz val="11"/>
        <color theme="1"/>
        <rFont val="Calibri"/>
        <family val="2"/>
        <scheme val="minor"/>
      </rPr>
      <t>2</t>
    </r>
  </si>
  <si>
    <t>discharge</t>
  </si>
  <si>
    <t>step head</t>
  </si>
  <si>
    <t>submergence</t>
  </si>
  <si>
    <t>head loss</t>
  </si>
  <si>
    <t>(ft)</t>
  </si>
  <si>
    <t>(ft/s)</t>
  </si>
  <si>
    <t>( - )</t>
  </si>
  <si>
    <t>upstream width</t>
  </si>
  <si>
    <t>upstream velocity</t>
  </si>
  <si>
    <t>upstream velocity head</t>
  </si>
  <si>
    <t>upstream head</t>
  </si>
  <si>
    <t>upstream energy</t>
  </si>
  <si>
    <t>downstream depth</t>
  </si>
  <si>
    <t>relative  depth</t>
  </si>
  <si>
    <t>downstream width</t>
  </si>
  <si>
    <t>downstream velocity</t>
  </si>
  <si>
    <t>downstream velocity head</t>
  </si>
  <si>
    <t>downstream energy</t>
  </si>
  <si>
    <t>relative submergence</t>
  </si>
  <si>
    <t>relative head loss</t>
  </si>
  <si>
    <t>effective upstream depth</t>
  </si>
  <si>
    <r>
      <t>(ft</t>
    </r>
    <r>
      <rPr>
        <i/>
        <vertAlign val="superscript"/>
        <sz val="9"/>
        <color theme="1"/>
        <rFont val="Calibri"/>
        <family val="2"/>
        <scheme val="minor"/>
      </rPr>
      <t>3</t>
    </r>
    <r>
      <rPr>
        <i/>
        <sz val="9"/>
        <color theme="1"/>
        <rFont val="Calibri"/>
        <family val="2"/>
        <scheme val="minor"/>
      </rPr>
      <t>/s)</t>
    </r>
  </si>
  <si>
    <t>Q</t>
  </si>
  <si>
    <t>H</t>
  </si>
  <si>
    <t>( ft )</t>
  </si>
  <si>
    <t>H+P</t>
  </si>
  <si>
    <t>(H+P)/H</t>
  </si>
  <si>
    <t>hd/H</t>
  </si>
  <si>
    <r>
      <t>h</t>
    </r>
    <r>
      <rPr>
        <b/>
        <vertAlign val="subscript"/>
        <sz val="11"/>
        <color theme="1"/>
        <rFont val="Calibri"/>
        <family val="2"/>
        <scheme val="minor"/>
      </rPr>
      <t>H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</si>
  <si>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</si>
  <si>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</si>
  <si>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v_u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</si>
  <si>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</si>
  <si>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/H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</si>
  <si>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</si>
  <si>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</si>
  <si>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v_t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</si>
  <si>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+h</t>
    </r>
    <r>
      <rPr>
        <b/>
        <vertAlign val="subscript"/>
        <sz val="11"/>
        <color theme="1"/>
        <rFont val="Calibri"/>
        <family val="2"/>
        <scheme val="minor"/>
      </rPr>
      <t>v_t</t>
    </r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</si>
</sst>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000"/>
    <numFmt numFmtId="169" formatCode="0.0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</font>
    <font>
      <sz val="18"/>
      <color indexed="8"/>
      <name val="Calibri"/>
    </font>
    <font>
      <b/>
      <sz val="18"/>
      <color indexed="8"/>
      <name val="Calibri"/>
    </font>
    <font>
      <sz val="12"/>
      <color indexed="8"/>
      <name val="Times New Roman"/>
    </font>
    <font>
      <b/>
      <sz val="14"/>
      <color indexed="8"/>
      <name val="Times New Roman"/>
    </font>
    <font>
      <i/>
      <sz val="12"/>
      <color indexed="8"/>
      <name val="Times New Roman"/>
    </font>
    <font>
      <i/>
      <vertAlign val="subscript"/>
      <sz val="12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right"/>
    </xf>
    <xf numFmtId="0" fontId="4" fillId="5" borderId="0" xfId="0" applyFont="1" applyFill="1" applyAlignment="1">
      <alignment horizontal="center" wrapText="1"/>
    </xf>
    <xf numFmtId="0" fontId="0" fillId="2" borderId="7" xfId="0" applyFill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9" fontId="12" fillId="0" borderId="8" xfId="1" applyNumberFormat="1" applyBorder="1" applyAlignment="1">
      <alignment horizontal="right"/>
    </xf>
    <xf numFmtId="169" fontId="12" fillId="0" borderId="1" xfId="1" applyNumberFormat="1" applyBorder="1" applyAlignment="1">
      <alignment horizontal="center"/>
    </xf>
    <xf numFmtId="0" fontId="12" fillId="0" borderId="1" xfId="1" applyBorder="1" applyAlignment="1">
      <alignment horizontal="center"/>
    </xf>
    <xf numFmtId="0" fontId="12" fillId="0" borderId="0" xfId="1" applyAlignment="1">
      <alignment horizontal="center"/>
    </xf>
    <xf numFmtId="169" fontId="12" fillId="0" borderId="8" xfId="1" applyNumberFormat="1" applyBorder="1" applyAlignment="1">
      <alignment horizontal="center"/>
    </xf>
    <xf numFmtId="169" fontId="12" fillId="0" borderId="3" xfId="1" applyNumberFormat="1" applyBorder="1" applyAlignment="1">
      <alignment horizontal="center"/>
    </xf>
    <xf numFmtId="169" fontId="12" fillId="0" borderId="0" xfId="1" applyNumberFormat="1" applyAlignment="1">
      <alignment horizontal="center"/>
    </xf>
    <xf numFmtId="169" fontId="12" fillId="0" borderId="3" xfId="1" applyNumberFormat="1" applyFill="1" applyBorder="1" applyAlignment="1">
      <alignment horizontal="center"/>
    </xf>
    <xf numFmtId="169" fontId="12" fillId="0" borderId="0" xfId="1" applyNumberFormat="1" applyFill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6" fillId="0" borderId="0" xfId="0" applyFont="1"/>
    <xf numFmtId="0" fontId="15" fillId="0" borderId="0" xfId="0" applyFont="1"/>
    <xf numFmtId="0" fontId="11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5" Type="http://schemas.openxmlformats.org/officeDocument/2006/relationships/worksheet" Target="worksheets/sheet3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calcChain" Target="calcChain.xml"/><Relationship Id="rId3" Type="http://schemas.openxmlformats.org/officeDocument/2006/relationships/chartsheet" Target="chartsheets/sheet1.xml"/><Relationship Id="rId6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600" b="1"/>
            </a:pPr>
            <a:r>
              <a:rPr lang="en-US" sz="1600" b="1"/>
              <a:t>Relative Submergence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xVal>
            <c:numRef>
              <c:f>'Regime Table'!$A$3:$A$45</c:f>
              <c:numCache>
                <c:formatCode>0.000</c:formatCode>
                <c:ptCount val="43"/>
                <c:pt idx="0">
                  <c:v>2.0</c:v>
                </c:pt>
                <c:pt idx="1">
                  <c:v>2.1</c:v>
                </c:pt>
                <c:pt idx="2">
                  <c:v>2.2</c:v>
                </c:pt>
                <c:pt idx="3">
                  <c:v>2.3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3.0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4.0</c:v>
                </c:pt>
                <c:pt idx="21">
                  <c:v>4.1</c:v>
                </c:pt>
                <c:pt idx="22">
                  <c:v>4.2</c:v>
                </c:pt>
                <c:pt idx="23">
                  <c:v>4.3</c:v>
                </c:pt>
                <c:pt idx="24">
                  <c:v>4.4</c:v>
                </c:pt>
                <c:pt idx="25">
                  <c:v>4.5</c:v>
                </c:pt>
                <c:pt idx="26">
                  <c:v>4.6</c:v>
                </c:pt>
                <c:pt idx="27">
                  <c:v>4.7</c:v>
                </c:pt>
                <c:pt idx="28">
                  <c:v>4.75</c:v>
                </c:pt>
                <c:pt idx="29">
                  <c:v>4.8</c:v>
                </c:pt>
                <c:pt idx="30">
                  <c:v>4.9</c:v>
                </c:pt>
                <c:pt idx="31">
                  <c:v>5.0</c:v>
                </c:pt>
                <c:pt idx="32">
                  <c:v>5.1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5.55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6.0</c:v>
                </c:pt>
              </c:numCache>
            </c:numRef>
          </c:xVal>
          <c:yVal>
            <c:numRef>
              <c:f>'Regime Table'!$B$3:$B$45</c:f>
              <c:numCache>
                <c:formatCode>0.000</c:formatCode>
                <c:ptCount val="43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0.16</c:v>
                </c:pt>
                <c:pt idx="30">
                  <c:v>0.16</c:v>
                </c:pt>
                <c:pt idx="31">
                  <c:v>0.16</c:v>
                </c:pt>
                <c:pt idx="32">
                  <c:v>0.16</c:v>
                </c:pt>
                <c:pt idx="33">
                  <c:v>0.16</c:v>
                </c:pt>
                <c:pt idx="34">
                  <c:v>0.16</c:v>
                </c:pt>
                <c:pt idx="35">
                  <c:v>0.16</c:v>
                </c:pt>
                <c:pt idx="36">
                  <c:v>0.16</c:v>
                </c:pt>
                <c:pt idx="37">
                  <c:v>0.16</c:v>
                </c:pt>
                <c:pt idx="38">
                  <c:v>0.16</c:v>
                </c:pt>
                <c:pt idx="39">
                  <c:v>0.16</c:v>
                </c:pt>
                <c:pt idx="40">
                  <c:v>0.16</c:v>
                </c:pt>
                <c:pt idx="41">
                  <c:v>0.16</c:v>
                </c:pt>
                <c:pt idx="42">
                  <c:v>0.16</c:v>
                </c:pt>
              </c:numCache>
            </c:numRef>
          </c:yVal>
        </c:ser>
        <c:ser>
          <c:idx val="1"/>
          <c:order val="1"/>
          <c:spPr>
            <a:ln w="28575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xVal>
            <c:numRef>
              <c:f>'Regime Table'!$A$3:$A$45</c:f>
              <c:numCache>
                <c:formatCode>0.000</c:formatCode>
                <c:ptCount val="43"/>
                <c:pt idx="0">
                  <c:v>2.0</c:v>
                </c:pt>
                <c:pt idx="1">
                  <c:v>2.1</c:v>
                </c:pt>
                <c:pt idx="2">
                  <c:v>2.2</c:v>
                </c:pt>
                <c:pt idx="3">
                  <c:v>2.3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3.0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4.0</c:v>
                </c:pt>
                <c:pt idx="21">
                  <c:v>4.1</c:v>
                </c:pt>
                <c:pt idx="22">
                  <c:v>4.2</c:v>
                </c:pt>
                <c:pt idx="23">
                  <c:v>4.3</c:v>
                </c:pt>
                <c:pt idx="24">
                  <c:v>4.4</c:v>
                </c:pt>
                <c:pt idx="25">
                  <c:v>4.5</c:v>
                </c:pt>
                <c:pt idx="26">
                  <c:v>4.6</c:v>
                </c:pt>
                <c:pt idx="27">
                  <c:v>4.7</c:v>
                </c:pt>
                <c:pt idx="28">
                  <c:v>4.75</c:v>
                </c:pt>
                <c:pt idx="29">
                  <c:v>4.8</c:v>
                </c:pt>
                <c:pt idx="30">
                  <c:v>4.9</c:v>
                </c:pt>
                <c:pt idx="31">
                  <c:v>5.0</c:v>
                </c:pt>
                <c:pt idx="32">
                  <c:v>5.1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5.55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6.0</c:v>
                </c:pt>
              </c:numCache>
            </c:numRef>
          </c:xVal>
          <c:yVal>
            <c:numRef>
              <c:f>'Regime Table'!$C$3:$C$45</c:f>
              <c:numCache>
                <c:formatCode>0.000</c:formatCode>
                <c:ptCount val="43"/>
                <c:pt idx="0">
                  <c:v>0.525654</c:v>
                </c:pt>
                <c:pt idx="1">
                  <c:v>0.58281166</c:v>
                </c:pt>
                <c:pt idx="2">
                  <c:v>0.64081984</c:v>
                </c:pt>
                <c:pt idx="3">
                  <c:v>0.69967854</c:v>
                </c:pt>
                <c:pt idx="4">
                  <c:v>0.75938776</c:v>
                </c:pt>
                <c:pt idx="5">
                  <c:v>0.8199475</c:v>
                </c:pt>
                <c:pt idx="6">
                  <c:v>0.88135776</c:v>
                </c:pt>
                <c:pt idx="7">
                  <c:v>0.94361854</c:v>
                </c:pt>
                <c:pt idx="8">
                  <c:v>1.00672984</c:v>
                </c:pt>
                <c:pt idx="9">
                  <c:v>1.07069166</c:v>
                </c:pt>
                <c:pt idx="10">
                  <c:v>1.135504</c:v>
                </c:pt>
                <c:pt idx="11">
                  <c:v>1.20116686</c:v>
                </c:pt>
                <c:pt idx="12">
                  <c:v>1.26768024</c:v>
                </c:pt>
                <c:pt idx="13">
                  <c:v>1.33504414</c:v>
                </c:pt>
                <c:pt idx="14">
                  <c:v>1.40325856</c:v>
                </c:pt>
                <c:pt idx="15">
                  <c:v>1.4723235</c:v>
                </c:pt>
                <c:pt idx="16">
                  <c:v>1.54223896</c:v>
                </c:pt>
                <c:pt idx="17">
                  <c:v>1.61300494</c:v>
                </c:pt>
                <c:pt idx="18">
                  <c:v>1.68462144</c:v>
                </c:pt>
                <c:pt idx="19">
                  <c:v>1.75708846</c:v>
                </c:pt>
                <c:pt idx="20">
                  <c:v>1.830406</c:v>
                </c:pt>
                <c:pt idx="21">
                  <c:v>1.90457406</c:v>
                </c:pt>
                <c:pt idx="22">
                  <c:v>1.97959264</c:v>
                </c:pt>
                <c:pt idx="23">
                  <c:v>2.05546174</c:v>
                </c:pt>
                <c:pt idx="24">
                  <c:v>2.132181360000001</c:v>
                </c:pt>
                <c:pt idx="25">
                  <c:v>2.2097515</c:v>
                </c:pt>
                <c:pt idx="26">
                  <c:v>2.28817216</c:v>
                </c:pt>
                <c:pt idx="27">
                  <c:v>2.36744334</c:v>
                </c:pt>
                <c:pt idx="28">
                  <c:v>2.407397875</c:v>
                </c:pt>
                <c:pt idx="29">
                  <c:v>2.44756504</c:v>
                </c:pt>
                <c:pt idx="30">
                  <c:v>2.52853726</c:v>
                </c:pt>
                <c:pt idx="31">
                  <c:v>2.61036</c:v>
                </c:pt>
                <c:pt idx="32">
                  <c:v>2.69303326</c:v>
                </c:pt>
                <c:pt idx="33">
                  <c:v>2.77655704</c:v>
                </c:pt>
                <c:pt idx="34">
                  <c:v>2.86093134</c:v>
                </c:pt>
                <c:pt idx="35">
                  <c:v>2.94615616</c:v>
                </c:pt>
                <c:pt idx="36">
                  <c:v>3.0322315</c:v>
                </c:pt>
                <c:pt idx="37">
                  <c:v>3.075588115</c:v>
                </c:pt>
                <c:pt idx="38">
                  <c:v>3.11915736</c:v>
                </c:pt>
                <c:pt idx="39">
                  <c:v>3.20693374</c:v>
                </c:pt>
                <c:pt idx="40">
                  <c:v>3.29556064</c:v>
                </c:pt>
                <c:pt idx="41">
                  <c:v>3.38503806</c:v>
                </c:pt>
                <c:pt idx="42">
                  <c:v>3.475366</c:v>
                </c:pt>
              </c:numCache>
            </c:numRef>
          </c:yVal>
        </c:ser>
        <c:ser>
          <c:idx val="2"/>
          <c:order val="2"/>
          <c:spPr>
            <a:ln w="28575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xVal>
            <c:numRef>
              <c:f>'Regime Table'!$A$3:$A$45</c:f>
              <c:numCache>
                <c:formatCode>0.000</c:formatCode>
                <c:ptCount val="43"/>
                <c:pt idx="0">
                  <c:v>2.0</c:v>
                </c:pt>
                <c:pt idx="1">
                  <c:v>2.1</c:v>
                </c:pt>
                <c:pt idx="2">
                  <c:v>2.2</c:v>
                </c:pt>
                <c:pt idx="3">
                  <c:v>2.3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3.0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4.0</c:v>
                </c:pt>
                <c:pt idx="21">
                  <c:v>4.1</c:v>
                </c:pt>
                <c:pt idx="22">
                  <c:v>4.2</c:v>
                </c:pt>
                <c:pt idx="23">
                  <c:v>4.3</c:v>
                </c:pt>
                <c:pt idx="24">
                  <c:v>4.4</c:v>
                </c:pt>
                <c:pt idx="25">
                  <c:v>4.5</c:v>
                </c:pt>
                <c:pt idx="26">
                  <c:v>4.6</c:v>
                </c:pt>
                <c:pt idx="27">
                  <c:v>4.7</c:v>
                </c:pt>
                <c:pt idx="28">
                  <c:v>4.75</c:v>
                </c:pt>
                <c:pt idx="29">
                  <c:v>4.8</c:v>
                </c:pt>
                <c:pt idx="30">
                  <c:v>4.9</c:v>
                </c:pt>
                <c:pt idx="31">
                  <c:v>5.0</c:v>
                </c:pt>
                <c:pt idx="32">
                  <c:v>5.1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5.55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6.0</c:v>
                </c:pt>
              </c:numCache>
            </c:numRef>
          </c:xVal>
          <c:yVal>
            <c:numRef>
              <c:f>'Regime Table'!$D$3:$D$45</c:f>
              <c:numCache>
                <c:formatCode>0.000</c:formatCode>
                <c:ptCount val="43"/>
                <c:pt idx="0">
                  <c:v>0.942100053950653</c:v>
                </c:pt>
                <c:pt idx="1">
                  <c:v>1.03034380949015</c:v>
                </c:pt>
                <c:pt idx="2">
                  <c:v>1.11900727211687</c:v>
                </c:pt>
                <c:pt idx="3">
                  <c:v>1.20805714200576</c:v>
                </c:pt>
                <c:pt idx="4">
                  <c:v>1.29746409445658</c:v>
                </c:pt>
                <c:pt idx="5">
                  <c:v>1.38720215861571</c:v>
                </c:pt>
                <c:pt idx="6">
                  <c:v>1.47724821449461</c:v>
                </c:pt>
                <c:pt idx="7">
                  <c:v>1.56758158202348</c:v>
                </c:pt>
                <c:pt idx="8">
                  <c:v>1.65818368247828</c:v>
                </c:pt>
                <c:pt idx="9">
                  <c:v>1.74903775738034</c:v>
                </c:pt>
                <c:pt idx="10">
                  <c:v>1.84012863344976</c:v>
                </c:pt>
                <c:pt idx="11">
                  <c:v>1.93144252477126</c:v>
                </c:pt>
                <c:pt idx="12">
                  <c:v>2.02296686526209</c:v>
                </c:pt>
                <c:pt idx="13">
                  <c:v>2.11469016599224</c:v>
                </c:pt>
                <c:pt idx="14">
                  <c:v>2.20660189302454</c:v>
                </c:pt>
                <c:pt idx="15">
                  <c:v>2.29869236230346</c:v>
                </c:pt>
                <c:pt idx="16">
                  <c:v>2.39095264879181</c:v>
                </c:pt>
                <c:pt idx="17">
                  <c:v>2.45254975193199</c:v>
                </c:pt>
                <c:pt idx="18">
                  <c:v>2.57595030510878</c:v>
                </c:pt>
                <c:pt idx="19">
                  <c:v>2.64547889585276</c:v>
                </c:pt>
                <c:pt idx="20">
                  <c:v>2.76153588505431</c:v>
                </c:pt>
                <c:pt idx="21">
                  <c:v>2.76153588505431</c:v>
                </c:pt>
                <c:pt idx="22">
                  <c:v>2.94765843451848</c:v>
                </c:pt>
                <c:pt idx="23">
                  <c:v>3.0275784243031</c:v>
                </c:pt>
                <c:pt idx="24">
                  <c:v>3.13427360403372</c:v>
                </c:pt>
                <c:pt idx="25">
                  <c:v>3.22775358877839</c:v>
                </c:pt>
                <c:pt idx="26">
                  <c:v>3.32134253399486</c:v>
                </c:pt>
                <c:pt idx="27">
                  <c:v>3.38379364065061</c:v>
                </c:pt>
                <c:pt idx="28">
                  <c:v>3.4619212522908</c:v>
                </c:pt>
                <c:pt idx="29">
                  <c:v>3.50883096803846</c:v>
                </c:pt>
                <c:pt idx="30">
                  <c:v>3.54011764210327</c:v>
                </c:pt>
                <c:pt idx="31">
                  <c:v>3.6967085403589</c:v>
                </c:pt>
                <c:pt idx="32">
                  <c:v>3.6967085403589</c:v>
                </c:pt>
                <c:pt idx="33">
                  <c:v>3.88494819727405</c:v>
                </c:pt>
                <c:pt idx="34">
                  <c:v>3.93206179301511</c:v>
                </c:pt>
                <c:pt idx="35">
                  <c:v>4.0735257235834</c:v>
                </c:pt>
                <c:pt idx="36">
                  <c:v>4.16793429902599</c:v>
                </c:pt>
                <c:pt idx="37">
                  <c:v>4.16793429902599</c:v>
                </c:pt>
                <c:pt idx="38">
                  <c:v>4.26241935157377</c:v>
                </c:pt>
                <c:pt idx="39">
                  <c:v>4.32545068789118</c:v>
                </c:pt>
                <c:pt idx="40">
                  <c:v>4.45160943582874</c:v>
                </c:pt>
                <c:pt idx="41">
                  <c:v>4.45160943582874</c:v>
                </c:pt>
                <c:pt idx="42">
                  <c:v>4.64107818089144</c:v>
                </c:pt>
              </c:numCache>
            </c:numRef>
          </c:yVal>
        </c:ser>
        <c:ser>
          <c:idx val="3"/>
          <c:order val="3"/>
          <c:spPr>
            <a:ln w="28575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xVal>
            <c:numRef>
              <c:f>'Regime Table'!$A$3:$A$45</c:f>
              <c:numCache>
                <c:formatCode>0.000</c:formatCode>
                <c:ptCount val="43"/>
                <c:pt idx="0">
                  <c:v>2.0</c:v>
                </c:pt>
                <c:pt idx="1">
                  <c:v>2.1</c:v>
                </c:pt>
                <c:pt idx="2">
                  <c:v>2.2</c:v>
                </c:pt>
                <c:pt idx="3">
                  <c:v>2.3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3.0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4.0</c:v>
                </c:pt>
                <c:pt idx="21">
                  <c:v>4.1</c:v>
                </c:pt>
                <c:pt idx="22">
                  <c:v>4.2</c:v>
                </c:pt>
                <c:pt idx="23">
                  <c:v>4.3</c:v>
                </c:pt>
                <c:pt idx="24">
                  <c:v>4.4</c:v>
                </c:pt>
                <c:pt idx="25">
                  <c:v>4.5</c:v>
                </c:pt>
                <c:pt idx="26">
                  <c:v>4.6</c:v>
                </c:pt>
                <c:pt idx="27">
                  <c:v>4.7</c:v>
                </c:pt>
                <c:pt idx="28">
                  <c:v>4.75</c:v>
                </c:pt>
                <c:pt idx="29">
                  <c:v>4.8</c:v>
                </c:pt>
                <c:pt idx="30">
                  <c:v>4.9</c:v>
                </c:pt>
                <c:pt idx="31">
                  <c:v>5.0</c:v>
                </c:pt>
                <c:pt idx="32">
                  <c:v>5.1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5.55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6.0</c:v>
                </c:pt>
              </c:numCache>
            </c:numRef>
          </c:xVal>
          <c:yVal>
            <c:numRef>
              <c:f>'Regime Table'!$E$3:$E$45</c:f>
              <c:numCache>
                <c:formatCode>0.000</c:formatCode>
                <c:ptCount val="43"/>
                <c:pt idx="0">
                  <c:v>1.4</c:v>
                </c:pt>
                <c:pt idx="1">
                  <c:v>1.5</c:v>
                </c:pt>
                <c:pt idx="2">
                  <c:v>1.59999999999999</c:v>
                </c:pt>
                <c:pt idx="3">
                  <c:v>1.7</c:v>
                </c:pt>
                <c:pt idx="4">
                  <c:v>1.79999999999999</c:v>
                </c:pt>
                <c:pt idx="5">
                  <c:v>1.9</c:v>
                </c:pt>
                <c:pt idx="6">
                  <c:v>2.0</c:v>
                </c:pt>
                <c:pt idx="7">
                  <c:v>2.1</c:v>
                </c:pt>
                <c:pt idx="8">
                  <c:v>2.2</c:v>
                </c:pt>
                <c:pt idx="9">
                  <c:v>2.3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3.0</c:v>
                </c:pt>
                <c:pt idx="17">
                  <c:v>3.1</c:v>
                </c:pt>
                <c:pt idx="18">
                  <c:v>3.2</c:v>
                </c:pt>
                <c:pt idx="19">
                  <c:v>3.3</c:v>
                </c:pt>
                <c:pt idx="20">
                  <c:v>3.4</c:v>
                </c:pt>
                <c:pt idx="21">
                  <c:v>3.5</c:v>
                </c:pt>
                <c:pt idx="22">
                  <c:v>3.6</c:v>
                </c:pt>
                <c:pt idx="23">
                  <c:v>3.7</c:v>
                </c:pt>
                <c:pt idx="24">
                  <c:v>3.8</c:v>
                </c:pt>
                <c:pt idx="25">
                  <c:v>3.9</c:v>
                </c:pt>
                <c:pt idx="26">
                  <c:v>4.0</c:v>
                </c:pt>
                <c:pt idx="27">
                  <c:v>4.1</c:v>
                </c:pt>
                <c:pt idx="28">
                  <c:v>4.1</c:v>
                </c:pt>
                <c:pt idx="29">
                  <c:v>4.2</c:v>
                </c:pt>
                <c:pt idx="30">
                  <c:v>4.3</c:v>
                </c:pt>
                <c:pt idx="31">
                  <c:v>4.4</c:v>
                </c:pt>
                <c:pt idx="32">
                  <c:v>4.5</c:v>
                </c:pt>
                <c:pt idx="33">
                  <c:v>4.6</c:v>
                </c:pt>
                <c:pt idx="34">
                  <c:v>4.7</c:v>
                </c:pt>
                <c:pt idx="35">
                  <c:v>4.8</c:v>
                </c:pt>
                <c:pt idx="36">
                  <c:v>4.9</c:v>
                </c:pt>
                <c:pt idx="37">
                  <c:v>4.9</c:v>
                </c:pt>
                <c:pt idx="38">
                  <c:v>5.0</c:v>
                </c:pt>
                <c:pt idx="39">
                  <c:v>5.1</c:v>
                </c:pt>
                <c:pt idx="40">
                  <c:v>5.2</c:v>
                </c:pt>
                <c:pt idx="41">
                  <c:v>5.3</c:v>
                </c:pt>
                <c:pt idx="42">
                  <c:v>5.4</c:v>
                </c:pt>
              </c:numCache>
            </c:numRef>
          </c:yVal>
        </c:ser>
        <c:ser>
          <c:idx val="4"/>
          <c:order val="4"/>
          <c:spPr>
            <a:ln>
              <a:noFill/>
            </a:ln>
          </c:spPr>
          <c:marker>
            <c:symbol val="square"/>
            <c:size val="5"/>
          </c:marker>
          <c:xVal>
            <c:numRef>
              <c:f>'Step Energy'!$I$14:$I$37</c:f>
              <c:numCache>
                <c:formatCode>0.0000</c:formatCode>
                <c:ptCount val="24"/>
                <c:pt idx="0">
                  <c:v>1.907970549457605</c:v>
                </c:pt>
                <c:pt idx="1">
                  <c:v>1.947813319835394</c:v>
                </c:pt>
                <c:pt idx="2">
                  <c:v>1.991313262324551</c:v>
                </c:pt>
                <c:pt idx="3">
                  <c:v>2.03899813681618</c:v>
                </c:pt>
                <c:pt idx="4">
                  <c:v>2.091502381484885</c:v>
                </c:pt>
                <c:pt idx="5">
                  <c:v>2.149595501523574</c:v>
                </c:pt>
                <c:pt idx="6">
                  <c:v>2.214220033117656</c:v>
                </c:pt>
                <c:pt idx="7">
                  <c:v>2.286543074993586</c:v>
                </c:pt>
                <c:pt idx="8">
                  <c:v>2.368027402740844</c:v>
                </c:pt>
                <c:pt idx="9">
                  <c:v>2.460531435018848</c:v>
                </c:pt>
                <c:pt idx="10">
                  <c:v>2.566452698506946</c:v>
                </c:pt>
                <c:pt idx="11">
                  <c:v>2.6889386007298</c:v>
                </c:pt>
                <c:pt idx="12">
                  <c:v>2.832204476954763</c:v>
                </c:pt>
                <c:pt idx="13">
                  <c:v>3.002028512568973</c:v>
                </c:pt>
                <c:pt idx="14">
                  <c:v>3.20655002459122</c:v>
                </c:pt>
                <c:pt idx="15">
                  <c:v>3.457612717111949</c:v>
                </c:pt>
                <c:pt idx="16">
                  <c:v>3.773142690542157</c:v>
                </c:pt>
                <c:pt idx="17">
                  <c:v>4.18162814333144</c:v>
                </c:pt>
                <c:pt idx="18">
                  <c:v>4.73124218125049</c:v>
                </c:pt>
                <c:pt idx="19">
                  <c:v>5.510395711421124</c:v>
                </c:pt>
                <c:pt idx="20">
                  <c:v>6.700837854726934</c:v>
                </c:pt>
                <c:pt idx="21">
                  <c:v>8.744998260943886</c:v>
                </c:pt>
                <c:pt idx="22">
                  <c:v>13.07461688718937</c:v>
                </c:pt>
                <c:pt idx="23">
                  <c:v>28.38140318070486</c:v>
                </c:pt>
              </c:numCache>
            </c:numRef>
          </c:xVal>
          <c:yVal>
            <c:numRef>
              <c:f>'Step Energy'!$Q$14:$Q$37</c:f>
              <c:numCache>
                <c:formatCode>0.0000</c:formatCode>
                <c:ptCount val="24"/>
                <c:pt idx="0">
                  <c:v>0.909202945054239</c:v>
                </c:pt>
                <c:pt idx="1">
                  <c:v>0.949045715432028</c:v>
                </c:pt>
                <c:pt idx="2">
                  <c:v>0.992545657921185</c:v>
                </c:pt>
                <c:pt idx="3">
                  <c:v>1.040230532412814</c:v>
                </c:pt>
                <c:pt idx="4">
                  <c:v>1.09273477708152</c:v>
                </c:pt>
                <c:pt idx="5">
                  <c:v>1.150827897120209</c:v>
                </c:pt>
                <c:pt idx="6">
                  <c:v>1.21545242871429</c:v>
                </c:pt>
                <c:pt idx="7">
                  <c:v>1.287775470590221</c:v>
                </c:pt>
                <c:pt idx="8">
                  <c:v>1.369259798337478</c:v>
                </c:pt>
                <c:pt idx="9">
                  <c:v>1.461763830615482</c:v>
                </c:pt>
                <c:pt idx="10">
                  <c:v>1.567685094103581</c:v>
                </c:pt>
                <c:pt idx="11">
                  <c:v>1.690170996326434</c:v>
                </c:pt>
                <c:pt idx="12">
                  <c:v>1.833436872551397</c:v>
                </c:pt>
                <c:pt idx="13">
                  <c:v>2.003260908165608</c:v>
                </c:pt>
                <c:pt idx="14">
                  <c:v>2.207782420187854</c:v>
                </c:pt>
                <c:pt idx="15">
                  <c:v>2.458845112708583</c:v>
                </c:pt>
                <c:pt idx="16">
                  <c:v>2.774375086138792</c:v>
                </c:pt>
                <c:pt idx="17">
                  <c:v>3.182860538928074</c:v>
                </c:pt>
                <c:pt idx="18">
                  <c:v>3.732474576847124</c:v>
                </c:pt>
                <c:pt idx="19">
                  <c:v>4.51162810701776</c:v>
                </c:pt>
                <c:pt idx="20">
                  <c:v>5.702070250323568</c:v>
                </c:pt>
                <c:pt idx="21">
                  <c:v>7.746230656540519</c:v>
                </c:pt>
                <c:pt idx="22">
                  <c:v>12.075849282786</c:v>
                </c:pt>
                <c:pt idx="23">
                  <c:v>27.3826355763015</c:v>
                </c:pt>
              </c:numCache>
            </c:numRef>
          </c:yVal>
        </c:ser>
        <c:axId val="491989480"/>
        <c:axId val="577877464"/>
      </c:scatterChart>
      <c:valAx>
        <c:axId val="491989480"/>
        <c:scaling>
          <c:orientation val="minMax"/>
          <c:max val="8.0"/>
        </c:scaling>
        <c:axPos val="b"/>
        <c:majorGridlines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Step Head, (H+P)/H</a:t>
                </a:r>
              </a:p>
            </c:rich>
          </c:tx>
        </c:title>
        <c:numFmt formatCode="0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877464"/>
        <c:crosses val="autoZero"/>
        <c:crossBetween val="midCat"/>
      </c:valAx>
      <c:valAx>
        <c:axId val="577877464"/>
        <c:scaling>
          <c:orientation val="minMax"/>
          <c:max val="8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Relative Submergence, hd/H</a:t>
                </a:r>
              </a:p>
            </c:rich>
          </c:tx>
        </c:title>
        <c:numFmt formatCode="0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989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Relative Head Loss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'Step Energy'!$I$14:$I$37</c:f>
              <c:numCache>
                <c:formatCode>0.0000</c:formatCode>
                <c:ptCount val="24"/>
                <c:pt idx="0">
                  <c:v>1.907970549457605</c:v>
                </c:pt>
                <c:pt idx="1">
                  <c:v>1.947813319835394</c:v>
                </c:pt>
                <c:pt idx="2">
                  <c:v>1.991313262324551</c:v>
                </c:pt>
                <c:pt idx="3">
                  <c:v>2.03899813681618</c:v>
                </c:pt>
                <c:pt idx="4">
                  <c:v>2.091502381484885</c:v>
                </c:pt>
                <c:pt idx="5">
                  <c:v>2.149595501523574</c:v>
                </c:pt>
                <c:pt idx="6">
                  <c:v>2.214220033117656</c:v>
                </c:pt>
                <c:pt idx="7">
                  <c:v>2.286543074993586</c:v>
                </c:pt>
                <c:pt idx="8">
                  <c:v>2.368027402740844</c:v>
                </c:pt>
                <c:pt idx="9">
                  <c:v>2.460531435018848</c:v>
                </c:pt>
                <c:pt idx="10">
                  <c:v>2.566452698506946</c:v>
                </c:pt>
                <c:pt idx="11">
                  <c:v>2.6889386007298</c:v>
                </c:pt>
                <c:pt idx="12">
                  <c:v>2.832204476954763</c:v>
                </c:pt>
                <c:pt idx="13">
                  <c:v>3.002028512568973</c:v>
                </c:pt>
                <c:pt idx="14">
                  <c:v>3.20655002459122</c:v>
                </c:pt>
                <c:pt idx="15">
                  <c:v>3.457612717111949</c:v>
                </c:pt>
                <c:pt idx="16">
                  <c:v>3.773142690542157</c:v>
                </c:pt>
                <c:pt idx="17">
                  <c:v>4.18162814333144</c:v>
                </c:pt>
                <c:pt idx="18">
                  <c:v>4.73124218125049</c:v>
                </c:pt>
                <c:pt idx="19">
                  <c:v>5.510395711421124</c:v>
                </c:pt>
                <c:pt idx="20">
                  <c:v>6.700837854726934</c:v>
                </c:pt>
                <c:pt idx="21">
                  <c:v>8.744998260943886</c:v>
                </c:pt>
                <c:pt idx="22">
                  <c:v>13.07461688718937</c:v>
                </c:pt>
                <c:pt idx="23">
                  <c:v>28.38140318070486</c:v>
                </c:pt>
              </c:numCache>
            </c:numRef>
          </c:xVal>
          <c:yVal>
            <c:numRef>
              <c:f>'Step Energy'!$S$14:$S$37</c:f>
              <c:numCache>
                <c:formatCode>0.0000</c:formatCode>
                <c:ptCount val="24"/>
                <c:pt idx="0">
                  <c:v>0.475882895422952</c:v>
                </c:pt>
                <c:pt idx="1">
                  <c:v>0.486603777776554</c:v>
                </c:pt>
                <c:pt idx="2">
                  <c:v>0.497818842007483</c:v>
                </c:pt>
                <c:pt idx="3">
                  <c:v>0.509563063377065</c:v>
                </c:pt>
                <c:pt idx="4">
                  <c:v>0.521874797345419</c:v>
                </c:pt>
                <c:pt idx="5">
                  <c:v>0.534796198032966</c:v>
                </c:pt>
                <c:pt idx="6">
                  <c:v>0.548373700425795</c:v>
                </c:pt>
                <c:pt idx="7">
                  <c:v>0.562658577948371</c:v>
                </c:pt>
                <c:pt idx="8">
                  <c:v>0.57770758951414</c:v>
                </c:pt>
                <c:pt idx="9">
                  <c:v>0.593583733266818</c:v>
                </c:pt>
                <c:pt idx="10">
                  <c:v>0.610357128116268</c:v>
                </c:pt>
                <c:pt idx="11">
                  <c:v>0.628106049082492</c:v>
                </c:pt>
                <c:pt idx="12">
                  <c:v>0.646918148694116</c:v>
                </c:pt>
                <c:pt idx="13">
                  <c:v>0.666891904652746</c:v>
                </c:pt>
                <c:pt idx="14">
                  <c:v>0.688138344223249</c:v>
                </c:pt>
                <c:pt idx="15">
                  <c:v>0.710783109094048</c:v>
                </c:pt>
                <c:pt idx="16">
                  <c:v>0.734968941803706</c:v>
                </c:pt>
                <c:pt idx="17">
                  <c:v>0.760858697683406</c:v>
                </c:pt>
                <c:pt idx="18">
                  <c:v>0.78863901662804</c:v>
                </c:pt>
                <c:pt idx="19">
                  <c:v>0.818524829727319</c:v>
                </c:pt>
                <c:pt idx="20">
                  <c:v>0.850764930941498</c:v>
                </c:pt>
                <c:pt idx="21">
                  <c:v>0.885648919512528</c:v>
                </c:pt>
                <c:pt idx="22">
                  <c:v>0.923515923362939</c:v>
                </c:pt>
                <c:pt idx="23">
                  <c:v>0.964765660329301</c:v>
                </c:pt>
              </c:numCache>
            </c:numRef>
          </c:yVal>
        </c:ser>
        <c:axId val="492431864"/>
        <c:axId val="636037192"/>
      </c:scatterChart>
      <c:valAx>
        <c:axId val="492431864"/>
        <c:scaling>
          <c:orientation val="minMax"/>
          <c:max val="10.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Step Head, (H+P)/H</a:t>
                </a:r>
              </a:p>
            </c:rich>
          </c:tx>
        </c:title>
        <c:numFmt formatCode="0" sourceLinked="0"/>
        <c:majorTickMark val="none"/>
        <c:tickLblPos val="nextTo"/>
        <c:crossAx val="636037192"/>
        <c:crosses val="autoZero"/>
        <c:crossBetween val="midCat"/>
      </c:valAx>
      <c:valAx>
        <c:axId val="636037192"/>
        <c:scaling>
          <c:orientation val="minMax"/>
          <c:max val="1.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Head Loss, hL/(H+P)</a:t>
                </a:r>
              </a:p>
            </c:rich>
          </c:tx>
        </c:title>
        <c:numFmt formatCode="0.0" sourceLinked="0"/>
        <c:majorTickMark val="none"/>
        <c:tickLblPos val="nextTo"/>
        <c:crossAx val="492431864"/>
        <c:crosses val="autoZero"/>
        <c:crossBetween val="midCat"/>
      </c:valAx>
    </c:plotArea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>
        <c:manualLayout>
          <c:layoutTarget val="inner"/>
          <c:xMode val="edge"/>
          <c:yMode val="edge"/>
          <c:x val="0.0954694065240167"/>
          <c:y val="0.0614658629438695"/>
          <c:w val="0.852752156578929"/>
          <c:h val="0.83215322139392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'Regime Table'!$A$3:$A$45</c:f>
              <c:numCache>
                <c:formatCode>0.000</c:formatCode>
                <c:ptCount val="43"/>
                <c:pt idx="0">
                  <c:v>2.0</c:v>
                </c:pt>
                <c:pt idx="1">
                  <c:v>2.1</c:v>
                </c:pt>
                <c:pt idx="2">
                  <c:v>2.2</c:v>
                </c:pt>
                <c:pt idx="3">
                  <c:v>2.3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3.0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4.0</c:v>
                </c:pt>
                <c:pt idx="21">
                  <c:v>4.1</c:v>
                </c:pt>
                <c:pt idx="22">
                  <c:v>4.2</c:v>
                </c:pt>
                <c:pt idx="23">
                  <c:v>4.3</c:v>
                </c:pt>
                <c:pt idx="24">
                  <c:v>4.4</c:v>
                </c:pt>
                <c:pt idx="25">
                  <c:v>4.5</c:v>
                </c:pt>
                <c:pt idx="26">
                  <c:v>4.6</c:v>
                </c:pt>
                <c:pt idx="27">
                  <c:v>4.7</c:v>
                </c:pt>
                <c:pt idx="28">
                  <c:v>4.75</c:v>
                </c:pt>
                <c:pt idx="29">
                  <c:v>4.8</c:v>
                </c:pt>
                <c:pt idx="30">
                  <c:v>4.9</c:v>
                </c:pt>
                <c:pt idx="31">
                  <c:v>5.0</c:v>
                </c:pt>
                <c:pt idx="32">
                  <c:v>5.1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5.55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6.0</c:v>
                </c:pt>
              </c:numCache>
            </c:numRef>
          </c:xVal>
          <c:yVal>
            <c:numRef>
              <c:f>'Regime Table'!$B$3:$B$45</c:f>
              <c:numCache>
                <c:formatCode>0.000</c:formatCode>
                <c:ptCount val="43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0.16</c:v>
                </c:pt>
                <c:pt idx="30">
                  <c:v>0.16</c:v>
                </c:pt>
                <c:pt idx="31">
                  <c:v>0.16</c:v>
                </c:pt>
                <c:pt idx="32">
                  <c:v>0.16</c:v>
                </c:pt>
                <c:pt idx="33">
                  <c:v>0.16</c:v>
                </c:pt>
                <c:pt idx="34">
                  <c:v>0.16</c:v>
                </c:pt>
                <c:pt idx="35">
                  <c:v>0.16</c:v>
                </c:pt>
                <c:pt idx="36">
                  <c:v>0.16</c:v>
                </c:pt>
                <c:pt idx="37">
                  <c:v>0.16</c:v>
                </c:pt>
                <c:pt idx="38">
                  <c:v>0.16</c:v>
                </c:pt>
                <c:pt idx="39">
                  <c:v>0.16</c:v>
                </c:pt>
                <c:pt idx="40">
                  <c:v>0.16</c:v>
                </c:pt>
                <c:pt idx="41">
                  <c:v>0.16</c:v>
                </c:pt>
                <c:pt idx="42">
                  <c:v>0.16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0.104787939896487"/>
                  <c:y val="0.13512942695645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'Regime Table'!$A$3:$A$45</c:f>
              <c:numCache>
                <c:formatCode>0.000</c:formatCode>
                <c:ptCount val="43"/>
                <c:pt idx="0">
                  <c:v>2.0</c:v>
                </c:pt>
                <c:pt idx="1">
                  <c:v>2.1</c:v>
                </c:pt>
                <c:pt idx="2">
                  <c:v>2.2</c:v>
                </c:pt>
                <c:pt idx="3">
                  <c:v>2.3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3.0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4.0</c:v>
                </c:pt>
                <c:pt idx="21">
                  <c:v>4.1</c:v>
                </c:pt>
                <c:pt idx="22">
                  <c:v>4.2</c:v>
                </c:pt>
                <c:pt idx="23">
                  <c:v>4.3</c:v>
                </c:pt>
                <c:pt idx="24">
                  <c:v>4.4</c:v>
                </c:pt>
                <c:pt idx="25">
                  <c:v>4.5</c:v>
                </c:pt>
                <c:pt idx="26">
                  <c:v>4.6</c:v>
                </c:pt>
                <c:pt idx="27">
                  <c:v>4.7</c:v>
                </c:pt>
                <c:pt idx="28">
                  <c:v>4.75</c:v>
                </c:pt>
                <c:pt idx="29">
                  <c:v>4.8</c:v>
                </c:pt>
                <c:pt idx="30">
                  <c:v>4.9</c:v>
                </c:pt>
                <c:pt idx="31">
                  <c:v>5.0</c:v>
                </c:pt>
                <c:pt idx="32">
                  <c:v>5.1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5.55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6.0</c:v>
                </c:pt>
              </c:numCache>
            </c:numRef>
          </c:xVal>
          <c:yVal>
            <c:numRef>
              <c:f>'Regime Table'!$C$3:$C$45</c:f>
              <c:numCache>
                <c:formatCode>0.000</c:formatCode>
                <c:ptCount val="43"/>
                <c:pt idx="0">
                  <c:v>0.525654</c:v>
                </c:pt>
                <c:pt idx="1">
                  <c:v>0.58281166</c:v>
                </c:pt>
                <c:pt idx="2">
                  <c:v>0.64081984</c:v>
                </c:pt>
                <c:pt idx="3">
                  <c:v>0.69967854</c:v>
                </c:pt>
                <c:pt idx="4">
                  <c:v>0.75938776</c:v>
                </c:pt>
                <c:pt idx="5">
                  <c:v>0.8199475</c:v>
                </c:pt>
                <c:pt idx="6">
                  <c:v>0.88135776</c:v>
                </c:pt>
                <c:pt idx="7">
                  <c:v>0.94361854</c:v>
                </c:pt>
                <c:pt idx="8">
                  <c:v>1.00672984</c:v>
                </c:pt>
                <c:pt idx="9">
                  <c:v>1.07069166</c:v>
                </c:pt>
                <c:pt idx="10">
                  <c:v>1.135504</c:v>
                </c:pt>
                <c:pt idx="11">
                  <c:v>1.20116686</c:v>
                </c:pt>
                <c:pt idx="12">
                  <c:v>1.26768024</c:v>
                </c:pt>
                <c:pt idx="13">
                  <c:v>1.33504414</c:v>
                </c:pt>
                <c:pt idx="14">
                  <c:v>1.40325856</c:v>
                </c:pt>
                <c:pt idx="15">
                  <c:v>1.4723235</c:v>
                </c:pt>
                <c:pt idx="16">
                  <c:v>1.54223896</c:v>
                </c:pt>
                <c:pt idx="17">
                  <c:v>1.61300494</c:v>
                </c:pt>
                <c:pt idx="18">
                  <c:v>1.68462144</c:v>
                </c:pt>
                <c:pt idx="19">
                  <c:v>1.75708846</c:v>
                </c:pt>
                <c:pt idx="20">
                  <c:v>1.830406</c:v>
                </c:pt>
                <c:pt idx="21">
                  <c:v>1.90457406</c:v>
                </c:pt>
                <c:pt idx="22">
                  <c:v>1.97959264</c:v>
                </c:pt>
                <c:pt idx="23">
                  <c:v>2.05546174</c:v>
                </c:pt>
                <c:pt idx="24">
                  <c:v>2.132181360000001</c:v>
                </c:pt>
                <c:pt idx="25">
                  <c:v>2.2097515</c:v>
                </c:pt>
                <c:pt idx="26">
                  <c:v>2.28817216</c:v>
                </c:pt>
                <c:pt idx="27">
                  <c:v>2.36744334</c:v>
                </c:pt>
                <c:pt idx="28">
                  <c:v>2.407397875</c:v>
                </c:pt>
                <c:pt idx="29">
                  <c:v>2.44756504</c:v>
                </c:pt>
                <c:pt idx="30">
                  <c:v>2.52853726</c:v>
                </c:pt>
                <c:pt idx="31">
                  <c:v>2.61036</c:v>
                </c:pt>
                <c:pt idx="32">
                  <c:v>2.69303326</c:v>
                </c:pt>
                <c:pt idx="33">
                  <c:v>2.77655704</c:v>
                </c:pt>
                <c:pt idx="34">
                  <c:v>2.86093134</c:v>
                </c:pt>
                <c:pt idx="35">
                  <c:v>2.94615616</c:v>
                </c:pt>
                <c:pt idx="36">
                  <c:v>3.0322315</c:v>
                </c:pt>
                <c:pt idx="37">
                  <c:v>3.075588115</c:v>
                </c:pt>
                <c:pt idx="38">
                  <c:v>3.11915736</c:v>
                </c:pt>
                <c:pt idx="39">
                  <c:v>3.20693374</c:v>
                </c:pt>
                <c:pt idx="40">
                  <c:v>3.29556064</c:v>
                </c:pt>
                <c:pt idx="41">
                  <c:v>3.38503806</c:v>
                </c:pt>
                <c:pt idx="42">
                  <c:v>3.475366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8253351686433"/>
                  <c:y val="0.070694305961705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'Regime Table'!$A$3:$A$45</c:f>
              <c:numCache>
                <c:formatCode>0.000</c:formatCode>
                <c:ptCount val="43"/>
                <c:pt idx="0">
                  <c:v>2.0</c:v>
                </c:pt>
                <c:pt idx="1">
                  <c:v>2.1</c:v>
                </c:pt>
                <c:pt idx="2">
                  <c:v>2.2</c:v>
                </c:pt>
                <c:pt idx="3">
                  <c:v>2.3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3.0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4.0</c:v>
                </c:pt>
                <c:pt idx="21">
                  <c:v>4.1</c:v>
                </c:pt>
                <c:pt idx="22">
                  <c:v>4.2</c:v>
                </c:pt>
                <c:pt idx="23">
                  <c:v>4.3</c:v>
                </c:pt>
                <c:pt idx="24">
                  <c:v>4.4</c:v>
                </c:pt>
                <c:pt idx="25">
                  <c:v>4.5</c:v>
                </c:pt>
                <c:pt idx="26">
                  <c:v>4.6</c:v>
                </c:pt>
                <c:pt idx="27">
                  <c:v>4.7</c:v>
                </c:pt>
                <c:pt idx="28">
                  <c:v>4.75</c:v>
                </c:pt>
                <c:pt idx="29">
                  <c:v>4.8</c:v>
                </c:pt>
                <c:pt idx="30">
                  <c:v>4.9</c:v>
                </c:pt>
                <c:pt idx="31">
                  <c:v>5.0</c:v>
                </c:pt>
                <c:pt idx="32">
                  <c:v>5.1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5.55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6.0</c:v>
                </c:pt>
              </c:numCache>
            </c:numRef>
          </c:xVal>
          <c:yVal>
            <c:numRef>
              <c:f>'Regime Table'!$D$3:$D$45</c:f>
              <c:numCache>
                <c:formatCode>0.000</c:formatCode>
                <c:ptCount val="43"/>
                <c:pt idx="0">
                  <c:v>0.942100053950653</c:v>
                </c:pt>
                <c:pt idx="1">
                  <c:v>1.03034380949015</c:v>
                </c:pt>
                <c:pt idx="2">
                  <c:v>1.11900727211687</c:v>
                </c:pt>
                <c:pt idx="3">
                  <c:v>1.20805714200576</c:v>
                </c:pt>
                <c:pt idx="4">
                  <c:v>1.29746409445658</c:v>
                </c:pt>
                <c:pt idx="5">
                  <c:v>1.38720215861571</c:v>
                </c:pt>
                <c:pt idx="6">
                  <c:v>1.47724821449461</c:v>
                </c:pt>
                <c:pt idx="7">
                  <c:v>1.56758158202348</c:v>
                </c:pt>
                <c:pt idx="8">
                  <c:v>1.65818368247828</c:v>
                </c:pt>
                <c:pt idx="9">
                  <c:v>1.74903775738034</c:v>
                </c:pt>
                <c:pt idx="10">
                  <c:v>1.84012863344976</c:v>
                </c:pt>
                <c:pt idx="11">
                  <c:v>1.93144252477126</c:v>
                </c:pt>
                <c:pt idx="12">
                  <c:v>2.02296686526209</c:v>
                </c:pt>
                <c:pt idx="13">
                  <c:v>2.11469016599224</c:v>
                </c:pt>
                <c:pt idx="14">
                  <c:v>2.20660189302454</c:v>
                </c:pt>
                <c:pt idx="15">
                  <c:v>2.29869236230346</c:v>
                </c:pt>
                <c:pt idx="16">
                  <c:v>2.39095264879181</c:v>
                </c:pt>
                <c:pt idx="17">
                  <c:v>2.45254975193199</c:v>
                </c:pt>
                <c:pt idx="18">
                  <c:v>2.57595030510878</c:v>
                </c:pt>
                <c:pt idx="19">
                  <c:v>2.64547889585276</c:v>
                </c:pt>
                <c:pt idx="20">
                  <c:v>2.76153588505431</c:v>
                </c:pt>
                <c:pt idx="21">
                  <c:v>2.76153588505431</c:v>
                </c:pt>
                <c:pt idx="22">
                  <c:v>2.94765843451848</c:v>
                </c:pt>
                <c:pt idx="23">
                  <c:v>3.0275784243031</c:v>
                </c:pt>
                <c:pt idx="24">
                  <c:v>3.13427360403372</c:v>
                </c:pt>
                <c:pt idx="25">
                  <c:v>3.22775358877839</c:v>
                </c:pt>
                <c:pt idx="26">
                  <c:v>3.32134253399486</c:v>
                </c:pt>
                <c:pt idx="27">
                  <c:v>3.38379364065061</c:v>
                </c:pt>
                <c:pt idx="28">
                  <c:v>3.4619212522908</c:v>
                </c:pt>
                <c:pt idx="29">
                  <c:v>3.50883096803846</c:v>
                </c:pt>
                <c:pt idx="30">
                  <c:v>3.54011764210327</c:v>
                </c:pt>
                <c:pt idx="31">
                  <c:v>3.6967085403589</c:v>
                </c:pt>
                <c:pt idx="32">
                  <c:v>3.6967085403589</c:v>
                </c:pt>
                <c:pt idx="33">
                  <c:v>3.88494819727405</c:v>
                </c:pt>
                <c:pt idx="34">
                  <c:v>3.93206179301511</c:v>
                </c:pt>
                <c:pt idx="35">
                  <c:v>4.0735257235834</c:v>
                </c:pt>
                <c:pt idx="36">
                  <c:v>4.16793429902599</c:v>
                </c:pt>
                <c:pt idx="37">
                  <c:v>4.16793429902599</c:v>
                </c:pt>
                <c:pt idx="38">
                  <c:v>4.26241935157377</c:v>
                </c:pt>
                <c:pt idx="39">
                  <c:v>4.32545068789118</c:v>
                </c:pt>
                <c:pt idx="40">
                  <c:v>4.45160943582874</c:v>
                </c:pt>
                <c:pt idx="41">
                  <c:v>4.45160943582874</c:v>
                </c:pt>
                <c:pt idx="42">
                  <c:v>4.64107818089144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163076541211763"/>
                  <c:y val="0.12716098732889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'Regime Table'!$A$3:$A$45</c:f>
              <c:numCache>
                <c:formatCode>0.000</c:formatCode>
                <c:ptCount val="43"/>
                <c:pt idx="0">
                  <c:v>2.0</c:v>
                </c:pt>
                <c:pt idx="1">
                  <c:v>2.1</c:v>
                </c:pt>
                <c:pt idx="2">
                  <c:v>2.2</c:v>
                </c:pt>
                <c:pt idx="3">
                  <c:v>2.3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3.0</c:v>
                </c:pt>
                <c:pt idx="11">
                  <c:v>3.1</c:v>
                </c:pt>
                <c:pt idx="12">
                  <c:v>3.2</c:v>
                </c:pt>
                <c:pt idx="13">
                  <c:v>3.3</c:v>
                </c:pt>
                <c:pt idx="14">
                  <c:v>3.4</c:v>
                </c:pt>
                <c:pt idx="15">
                  <c:v>3.5</c:v>
                </c:pt>
                <c:pt idx="16">
                  <c:v>3.6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4.0</c:v>
                </c:pt>
                <c:pt idx="21">
                  <c:v>4.1</c:v>
                </c:pt>
                <c:pt idx="22">
                  <c:v>4.2</c:v>
                </c:pt>
                <c:pt idx="23">
                  <c:v>4.3</c:v>
                </c:pt>
                <c:pt idx="24">
                  <c:v>4.4</c:v>
                </c:pt>
                <c:pt idx="25">
                  <c:v>4.5</c:v>
                </c:pt>
                <c:pt idx="26">
                  <c:v>4.6</c:v>
                </c:pt>
                <c:pt idx="27">
                  <c:v>4.7</c:v>
                </c:pt>
                <c:pt idx="28">
                  <c:v>4.75</c:v>
                </c:pt>
                <c:pt idx="29">
                  <c:v>4.8</c:v>
                </c:pt>
                <c:pt idx="30">
                  <c:v>4.9</c:v>
                </c:pt>
                <c:pt idx="31">
                  <c:v>5.0</c:v>
                </c:pt>
                <c:pt idx="32">
                  <c:v>5.1</c:v>
                </c:pt>
                <c:pt idx="33">
                  <c:v>5.2</c:v>
                </c:pt>
                <c:pt idx="34">
                  <c:v>5.3</c:v>
                </c:pt>
                <c:pt idx="35">
                  <c:v>5.4</c:v>
                </c:pt>
                <c:pt idx="36">
                  <c:v>5.5</c:v>
                </c:pt>
                <c:pt idx="37">
                  <c:v>5.55</c:v>
                </c:pt>
                <c:pt idx="38">
                  <c:v>5.6</c:v>
                </c:pt>
                <c:pt idx="39">
                  <c:v>5.7</c:v>
                </c:pt>
                <c:pt idx="40">
                  <c:v>5.8</c:v>
                </c:pt>
                <c:pt idx="41">
                  <c:v>5.9</c:v>
                </c:pt>
                <c:pt idx="42">
                  <c:v>6.0</c:v>
                </c:pt>
              </c:numCache>
            </c:numRef>
          </c:xVal>
          <c:yVal>
            <c:numRef>
              <c:f>'Regime Table'!$E$3:$E$45</c:f>
              <c:numCache>
                <c:formatCode>0.000</c:formatCode>
                <c:ptCount val="43"/>
                <c:pt idx="0">
                  <c:v>1.4</c:v>
                </c:pt>
                <c:pt idx="1">
                  <c:v>1.5</c:v>
                </c:pt>
                <c:pt idx="2">
                  <c:v>1.59999999999999</c:v>
                </c:pt>
                <c:pt idx="3">
                  <c:v>1.7</c:v>
                </c:pt>
                <c:pt idx="4">
                  <c:v>1.79999999999999</c:v>
                </c:pt>
                <c:pt idx="5">
                  <c:v>1.9</c:v>
                </c:pt>
                <c:pt idx="6">
                  <c:v>2.0</c:v>
                </c:pt>
                <c:pt idx="7">
                  <c:v>2.1</c:v>
                </c:pt>
                <c:pt idx="8">
                  <c:v>2.2</c:v>
                </c:pt>
                <c:pt idx="9">
                  <c:v>2.3</c:v>
                </c:pt>
                <c:pt idx="10">
                  <c:v>2.4</c:v>
                </c:pt>
                <c:pt idx="11">
                  <c:v>2.5</c:v>
                </c:pt>
                <c:pt idx="12">
                  <c:v>2.6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3.0</c:v>
                </c:pt>
                <c:pt idx="17">
                  <c:v>3.1</c:v>
                </c:pt>
                <c:pt idx="18">
                  <c:v>3.2</c:v>
                </c:pt>
                <c:pt idx="19">
                  <c:v>3.3</c:v>
                </c:pt>
                <c:pt idx="20">
                  <c:v>3.4</c:v>
                </c:pt>
                <c:pt idx="21">
                  <c:v>3.5</c:v>
                </c:pt>
                <c:pt idx="22">
                  <c:v>3.6</c:v>
                </c:pt>
                <c:pt idx="23">
                  <c:v>3.7</c:v>
                </c:pt>
                <c:pt idx="24">
                  <c:v>3.8</c:v>
                </c:pt>
                <c:pt idx="25">
                  <c:v>3.9</c:v>
                </c:pt>
                <c:pt idx="26">
                  <c:v>4.0</c:v>
                </c:pt>
                <c:pt idx="27">
                  <c:v>4.1</c:v>
                </c:pt>
                <c:pt idx="28">
                  <c:v>4.1</c:v>
                </c:pt>
                <c:pt idx="29">
                  <c:v>4.2</c:v>
                </c:pt>
                <c:pt idx="30">
                  <c:v>4.3</c:v>
                </c:pt>
                <c:pt idx="31">
                  <c:v>4.4</c:v>
                </c:pt>
                <c:pt idx="32">
                  <c:v>4.5</c:v>
                </c:pt>
                <c:pt idx="33">
                  <c:v>4.6</c:v>
                </c:pt>
                <c:pt idx="34">
                  <c:v>4.7</c:v>
                </c:pt>
                <c:pt idx="35">
                  <c:v>4.8</c:v>
                </c:pt>
                <c:pt idx="36">
                  <c:v>4.9</c:v>
                </c:pt>
                <c:pt idx="37">
                  <c:v>4.9</c:v>
                </c:pt>
                <c:pt idx="38">
                  <c:v>5.0</c:v>
                </c:pt>
                <c:pt idx="39">
                  <c:v>5.1</c:v>
                </c:pt>
                <c:pt idx="40">
                  <c:v>5.2</c:v>
                </c:pt>
                <c:pt idx="41">
                  <c:v>5.3</c:v>
                </c:pt>
                <c:pt idx="42">
                  <c:v>5.4</c:v>
                </c:pt>
              </c:numCache>
            </c:numRef>
          </c:yVal>
        </c:ser>
        <c:axId val="636804568"/>
        <c:axId val="514668600"/>
      </c:scatterChart>
      <c:valAx>
        <c:axId val="636804568"/>
        <c:scaling>
          <c:orientation val="minMax"/>
        </c:scaling>
        <c:axPos val="b"/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668600"/>
        <c:crosses val="autoZero"/>
        <c:crossBetween val="midCat"/>
      </c:valAx>
      <c:valAx>
        <c:axId val="514668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6804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published="0"/>
  <sheetViews>
    <sheetView zoomScale="118" workbookViewId="0" zoomToFit="1"/>
  </sheetViews>
  <pageMargins left="0.7" right="0.7" top="0.75" bottom="0.75" header="0.3" footer="0.3"/>
  <drawing r:id="rId1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5</xdr:row>
      <xdr:rowOff>161925</xdr:rowOff>
    </xdr:from>
    <xdr:to>
      <xdr:col>12</xdr:col>
      <xdr:colOff>238125</xdr:colOff>
      <xdr:row>20</xdr:row>
      <xdr:rowOff>171450</xdr:rowOff>
    </xdr:to>
    <xdr:sp macro="" textlink="">
      <xdr:nvSpPr>
        <xdr:cNvPr id="49" name="Rectangle 48"/>
        <xdr:cNvSpPr/>
      </xdr:nvSpPr>
      <xdr:spPr>
        <a:xfrm>
          <a:off x="1123950" y="1114425"/>
          <a:ext cx="7038975" cy="2867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514350</xdr:colOff>
      <xdr:row>7</xdr:row>
      <xdr:rowOff>19050</xdr:rowOff>
    </xdr:from>
    <xdr:to>
      <xdr:col>12</xdr:col>
      <xdr:colOff>57150</xdr:colOff>
      <xdr:row>19</xdr:row>
      <xdr:rowOff>146050</xdr:rowOff>
    </xdr:to>
    <xdr:grpSp>
      <xdr:nvGrpSpPr>
        <xdr:cNvPr id="3" name="Group 2"/>
        <xdr:cNvGrpSpPr/>
      </xdr:nvGrpSpPr>
      <xdr:grpSpPr>
        <a:xfrm>
          <a:off x="514350" y="1606550"/>
          <a:ext cx="7620000" cy="2260600"/>
          <a:chOff x="838200" y="2895600"/>
          <a:chExt cx="6858000" cy="2413000"/>
        </a:xfrm>
        <a:noFill/>
      </xdr:grpSpPr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343400" y="4267200"/>
            <a:ext cx="0" cy="9906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4191000" y="4572000"/>
            <a:ext cx="304800" cy="336550"/>
          </a:xfrm>
          <a:prstGeom prst="rect">
            <a:avLst/>
          </a:prstGeom>
          <a:solidFill>
            <a:schemeClr val="bg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P</a:t>
            </a:r>
          </a:p>
        </xdr:txBody>
      </xdr:sp>
      <xdr:sp macro="" textlink="">
        <xdr:nvSpPr>
          <xdr:cNvPr id="6" name="Line 8"/>
          <xdr:cNvSpPr>
            <a:spLocks noChangeShapeType="1"/>
          </xdr:cNvSpPr>
        </xdr:nvSpPr>
        <xdr:spPr bwMode="auto">
          <a:xfrm>
            <a:off x="4267200" y="5257800"/>
            <a:ext cx="152400" cy="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7" name="Line 9"/>
          <xdr:cNvSpPr>
            <a:spLocks noChangeShapeType="1"/>
          </xdr:cNvSpPr>
        </xdr:nvSpPr>
        <xdr:spPr bwMode="auto">
          <a:xfrm>
            <a:off x="1143000" y="3276600"/>
            <a:ext cx="1752600" cy="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8" name="Freeform 7"/>
          <xdr:cNvSpPr>
            <a:spLocks/>
          </xdr:cNvSpPr>
        </xdr:nvSpPr>
        <xdr:spPr bwMode="auto">
          <a:xfrm>
            <a:off x="2895600" y="3251200"/>
            <a:ext cx="1219200" cy="736600"/>
          </a:xfrm>
          <a:custGeom>
            <a:avLst/>
            <a:gdLst/>
            <a:ahLst/>
            <a:cxnLst>
              <a:cxn ang="0">
                <a:pos x="0" y="16"/>
              </a:cxn>
              <a:cxn ang="0">
                <a:pos x="240" y="64"/>
              </a:cxn>
              <a:cxn ang="0">
                <a:pos x="624" y="400"/>
              </a:cxn>
              <a:cxn ang="0">
                <a:pos x="768" y="448"/>
              </a:cxn>
            </a:cxnLst>
            <a:rect l="0" t="0" r="r" b="b"/>
            <a:pathLst>
              <a:path w="768" h="464">
                <a:moveTo>
                  <a:pt x="0" y="16"/>
                </a:moveTo>
                <a:cubicBezTo>
                  <a:pt x="68" y="8"/>
                  <a:pt x="136" y="0"/>
                  <a:pt x="240" y="64"/>
                </a:cubicBezTo>
                <a:cubicBezTo>
                  <a:pt x="344" y="128"/>
                  <a:pt x="536" y="336"/>
                  <a:pt x="624" y="400"/>
                </a:cubicBezTo>
                <a:cubicBezTo>
                  <a:pt x="712" y="464"/>
                  <a:pt x="740" y="456"/>
                  <a:pt x="768" y="448"/>
                </a:cubicBezTo>
              </a:path>
            </a:pathLst>
          </a:custGeom>
          <a:grpFill/>
          <a:ln w="9525" cap="flat" cmpd="sng">
            <a:solidFill>
              <a:schemeClr val="tx1"/>
            </a:solidFill>
            <a:prstDash val="solid"/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9" name="Line 11"/>
          <xdr:cNvSpPr>
            <a:spLocks noChangeShapeType="1"/>
          </xdr:cNvSpPr>
        </xdr:nvSpPr>
        <xdr:spPr bwMode="auto">
          <a:xfrm>
            <a:off x="4114800" y="3962400"/>
            <a:ext cx="762000" cy="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0" name="Freeform 9"/>
          <xdr:cNvSpPr>
            <a:spLocks/>
          </xdr:cNvSpPr>
        </xdr:nvSpPr>
        <xdr:spPr bwMode="auto">
          <a:xfrm>
            <a:off x="4876800" y="3937000"/>
            <a:ext cx="1295400" cy="736600"/>
          </a:xfrm>
          <a:custGeom>
            <a:avLst/>
            <a:gdLst/>
            <a:ahLst/>
            <a:cxnLst>
              <a:cxn ang="0">
                <a:pos x="0" y="16"/>
              </a:cxn>
              <a:cxn ang="0">
                <a:pos x="144" y="64"/>
              </a:cxn>
              <a:cxn ang="0">
                <a:pos x="480" y="400"/>
              </a:cxn>
              <a:cxn ang="0">
                <a:pos x="624" y="448"/>
              </a:cxn>
              <a:cxn ang="0">
                <a:pos x="720" y="352"/>
              </a:cxn>
              <a:cxn ang="0">
                <a:pos x="816" y="304"/>
              </a:cxn>
            </a:cxnLst>
            <a:rect l="0" t="0" r="r" b="b"/>
            <a:pathLst>
              <a:path w="816" h="464">
                <a:moveTo>
                  <a:pt x="0" y="16"/>
                </a:moveTo>
                <a:cubicBezTo>
                  <a:pt x="32" y="8"/>
                  <a:pt x="64" y="0"/>
                  <a:pt x="144" y="64"/>
                </a:cubicBezTo>
                <a:cubicBezTo>
                  <a:pt x="224" y="128"/>
                  <a:pt x="400" y="336"/>
                  <a:pt x="480" y="400"/>
                </a:cubicBezTo>
                <a:cubicBezTo>
                  <a:pt x="560" y="464"/>
                  <a:pt x="584" y="456"/>
                  <a:pt x="624" y="448"/>
                </a:cubicBezTo>
                <a:cubicBezTo>
                  <a:pt x="664" y="440"/>
                  <a:pt x="688" y="376"/>
                  <a:pt x="720" y="352"/>
                </a:cubicBezTo>
                <a:cubicBezTo>
                  <a:pt x="752" y="328"/>
                  <a:pt x="784" y="316"/>
                  <a:pt x="816" y="304"/>
                </a:cubicBezTo>
              </a:path>
            </a:pathLst>
          </a:custGeom>
          <a:grpFill/>
          <a:ln w="9525" cap="flat" cmpd="sng">
            <a:solidFill>
              <a:schemeClr val="tx1"/>
            </a:solidFill>
            <a:prstDash val="solid"/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1" name="Line 13"/>
          <xdr:cNvSpPr>
            <a:spLocks noChangeShapeType="1"/>
          </xdr:cNvSpPr>
        </xdr:nvSpPr>
        <xdr:spPr bwMode="auto">
          <a:xfrm>
            <a:off x="6172200" y="4419600"/>
            <a:ext cx="1371600" cy="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2" name="Line 14"/>
          <xdr:cNvSpPr>
            <a:spLocks noChangeShapeType="1"/>
          </xdr:cNvSpPr>
        </xdr:nvSpPr>
        <xdr:spPr bwMode="auto">
          <a:xfrm>
            <a:off x="1524000" y="3276600"/>
            <a:ext cx="0" cy="19812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3" name="Text Box 15"/>
          <xdr:cNvSpPr txBox="1">
            <a:spLocks noChangeArrowheads="1"/>
          </xdr:cNvSpPr>
        </xdr:nvSpPr>
        <xdr:spPr bwMode="auto">
          <a:xfrm>
            <a:off x="1295400" y="3733800"/>
            <a:ext cx="533400" cy="336550"/>
          </a:xfrm>
          <a:prstGeom prst="rect">
            <a:avLst/>
          </a:prstGeom>
          <a:solidFill>
            <a:schemeClr val="bg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up</a:t>
            </a:r>
          </a:p>
        </xdr:txBody>
      </xdr:sp>
      <xdr:sp macro="" textlink="">
        <xdr:nvSpPr>
          <xdr:cNvPr id="14" name="Line 16"/>
          <xdr:cNvSpPr>
            <a:spLocks noChangeShapeType="1"/>
          </xdr:cNvSpPr>
        </xdr:nvSpPr>
        <xdr:spPr bwMode="auto">
          <a:xfrm flipV="1">
            <a:off x="2057400" y="2971800"/>
            <a:ext cx="0" cy="12954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5" name="Line 17"/>
          <xdr:cNvSpPr>
            <a:spLocks noChangeShapeType="1"/>
          </xdr:cNvSpPr>
        </xdr:nvSpPr>
        <xdr:spPr bwMode="auto">
          <a:xfrm>
            <a:off x="1981200" y="4267200"/>
            <a:ext cx="152400" cy="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6" name="Line 18"/>
          <xdr:cNvSpPr>
            <a:spLocks noChangeShapeType="1"/>
          </xdr:cNvSpPr>
        </xdr:nvSpPr>
        <xdr:spPr bwMode="auto">
          <a:xfrm>
            <a:off x="1295400" y="2971800"/>
            <a:ext cx="990600" cy="0"/>
          </a:xfrm>
          <a:prstGeom prst="line">
            <a:avLst/>
          </a:prstGeom>
          <a:grpFill/>
          <a:ln w="9525">
            <a:solidFill>
              <a:schemeClr val="tx1"/>
            </a:solidFill>
            <a:prstDash val="dash"/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7" name="Text Box 19"/>
          <xdr:cNvSpPr txBox="1">
            <a:spLocks noChangeArrowheads="1"/>
          </xdr:cNvSpPr>
        </xdr:nvSpPr>
        <xdr:spPr bwMode="auto">
          <a:xfrm>
            <a:off x="1905000" y="3505200"/>
            <a:ext cx="304800" cy="336550"/>
          </a:xfrm>
          <a:prstGeom prst="rect">
            <a:avLst/>
          </a:prstGeom>
          <a:solidFill>
            <a:schemeClr val="bg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</a:p>
        </xdr:txBody>
      </xdr:sp>
      <xdr:sp macro="" textlink="">
        <xdr:nvSpPr>
          <xdr:cNvPr id="18" name="Text Box 20"/>
          <xdr:cNvSpPr txBox="1">
            <a:spLocks noChangeArrowheads="1"/>
          </xdr:cNvSpPr>
        </xdr:nvSpPr>
        <xdr:spPr bwMode="auto">
          <a:xfrm>
            <a:off x="2971800" y="3810000"/>
            <a:ext cx="304800" cy="336550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q</a:t>
            </a:r>
          </a:p>
        </xdr:txBody>
      </xdr:sp>
      <xdr:sp macro="" textlink="">
        <xdr:nvSpPr>
          <xdr:cNvPr id="19" name="Line 21"/>
          <xdr:cNvSpPr>
            <a:spLocks noChangeShapeType="1"/>
          </xdr:cNvSpPr>
        </xdr:nvSpPr>
        <xdr:spPr bwMode="auto">
          <a:xfrm>
            <a:off x="3200400" y="4038600"/>
            <a:ext cx="304800" cy="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/>
            <a:tailEnd type="stealth" w="lg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0" name="Line 22"/>
          <xdr:cNvSpPr>
            <a:spLocks noChangeShapeType="1"/>
          </xdr:cNvSpPr>
        </xdr:nvSpPr>
        <xdr:spPr bwMode="auto">
          <a:xfrm>
            <a:off x="4495800" y="3962400"/>
            <a:ext cx="0" cy="3048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1" name="Text Box 23"/>
          <xdr:cNvSpPr txBox="1">
            <a:spLocks noChangeArrowheads="1"/>
          </xdr:cNvSpPr>
        </xdr:nvSpPr>
        <xdr:spPr bwMode="auto">
          <a:xfrm>
            <a:off x="4419600" y="3962400"/>
            <a:ext cx="457200" cy="336550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c</a:t>
            </a:r>
          </a:p>
        </xdr:txBody>
      </xdr:sp>
      <xdr:sp macro="" textlink="">
        <xdr:nvSpPr>
          <xdr:cNvPr id="22" name="Line 24"/>
          <xdr:cNvSpPr>
            <a:spLocks noChangeShapeType="1"/>
          </xdr:cNvSpPr>
        </xdr:nvSpPr>
        <xdr:spPr bwMode="auto">
          <a:xfrm>
            <a:off x="5791200" y="4648200"/>
            <a:ext cx="0" cy="6096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3" name="Line 26"/>
          <xdr:cNvSpPr>
            <a:spLocks noChangeShapeType="1"/>
          </xdr:cNvSpPr>
        </xdr:nvSpPr>
        <xdr:spPr bwMode="auto">
          <a:xfrm>
            <a:off x="7162800" y="4419600"/>
            <a:ext cx="0" cy="8382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4" name="Line 27"/>
          <xdr:cNvSpPr>
            <a:spLocks noChangeShapeType="1"/>
          </xdr:cNvSpPr>
        </xdr:nvSpPr>
        <xdr:spPr bwMode="auto">
          <a:xfrm flipV="1">
            <a:off x="6781800" y="2971800"/>
            <a:ext cx="0" cy="14478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5" name="Line 28"/>
          <xdr:cNvSpPr>
            <a:spLocks noChangeShapeType="1"/>
          </xdr:cNvSpPr>
        </xdr:nvSpPr>
        <xdr:spPr bwMode="auto">
          <a:xfrm>
            <a:off x="7010400" y="3962400"/>
            <a:ext cx="381000" cy="0"/>
          </a:xfrm>
          <a:prstGeom prst="line">
            <a:avLst/>
          </a:prstGeom>
          <a:grpFill/>
          <a:ln w="9525">
            <a:solidFill>
              <a:schemeClr val="tx1"/>
            </a:solidFill>
            <a:prstDash val="dash"/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6" name="Line 29"/>
          <xdr:cNvSpPr>
            <a:spLocks noChangeShapeType="1"/>
          </xdr:cNvSpPr>
        </xdr:nvSpPr>
        <xdr:spPr bwMode="auto">
          <a:xfrm flipV="1">
            <a:off x="7162800" y="3962400"/>
            <a:ext cx="0" cy="4572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7" name="Line 30"/>
          <xdr:cNvSpPr>
            <a:spLocks noChangeShapeType="1"/>
          </xdr:cNvSpPr>
        </xdr:nvSpPr>
        <xdr:spPr bwMode="auto">
          <a:xfrm flipV="1">
            <a:off x="7162800" y="2971800"/>
            <a:ext cx="0" cy="9906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8" name="Line 31"/>
          <xdr:cNvSpPr>
            <a:spLocks noChangeShapeType="1"/>
          </xdr:cNvSpPr>
        </xdr:nvSpPr>
        <xdr:spPr bwMode="auto">
          <a:xfrm>
            <a:off x="6477000" y="2971800"/>
            <a:ext cx="990600" cy="0"/>
          </a:xfrm>
          <a:prstGeom prst="line">
            <a:avLst/>
          </a:prstGeom>
          <a:grpFill/>
          <a:ln w="9525">
            <a:solidFill>
              <a:schemeClr val="tx1"/>
            </a:solidFill>
            <a:prstDash val="dash"/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9" name="Line 32"/>
          <xdr:cNvSpPr>
            <a:spLocks noChangeShapeType="1"/>
          </xdr:cNvSpPr>
        </xdr:nvSpPr>
        <xdr:spPr bwMode="auto">
          <a:xfrm flipV="1">
            <a:off x="1524000" y="2971800"/>
            <a:ext cx="0" cy="3048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30" name="Text Box 33"/>
          <xdr:cNvSpPr txBox="1">
            <a:spLocks noChangeArrowheads="1"/>
          </xdr:cNvSpPr>
        </xdr:nvSpPr>
        <xdr:spPr bwMode="auto">
          <a:xfrm>
            <a:off x="838200" y="2895600"/>
            <a:ext cx="762000" cy="336550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v_up</a:t>
            </a:r>
          </a:p>
        </xdr:txBody>
      </xdr:sp>
      <xdr:sp macro="" textlink="">
        <xdr:nvSpPr>
          <xdr:cNvPr id="31" name="Text Box 34"/>
          <xdr:cNvSpPr txBox="1">
            <a:spLocks noChangeArrowheads="1"/>
          </xdr:cNvSpPr>
        </xdr:nvSpPr>
        <xdr:spPr bwMode="auto">
          <a:xfrm>
            <a:off x="5715000" y="4724400"/>
            <a:ext cx="533400" cy="336550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toe</a:t>
            </a:r>
          </a:p>
        </xdr:txBody>
      </xdr:sp>
      <xdr:sp macro="" textlink="">
        <xdr:nvSpPr>
          <xdr:cNvPr id="32" name="Text Box 35"/>
          <xdr:cNvSpPr txBox="1">
            <a:spLocks noChangeArrowheads="1"/>
          </xdr:cNvSpPr>
        </xdr:nvSpPr>
        <xdr:spPr bwMode="auto">
          <a:xfrm>
            <a:off x="6858000" y="4724400"/>
            <a:ext cx="609600" cy="336550"/>
          </a:xfrm>
          <a:prstGeom prst="rect">
            <a:avLst/>
          </a:prstGeom>
          <a:solidFill>
            <a:schemeClr val="bg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tail</a:t>
            </a:r>
          </a:p>
        </xdr:txBody>
      </xdr:sp>
      <xdr:sp macro="" textlink="">
        <xdr:nvSpPr>
          <xdr:cNvPr id="33" name="Text Box 36"/>
          <xdr:cNvSpPr txBox="1">
            <a:spLocks noChangeArrowheads="1"/>
          </xdr:cNvSpPr>
        </xdr:nvSpPr>
        <xdr:spPr bwMode="auto">
          <a:xfrm>
            <a:off x="7086600" y="4038600"/>
            <a:ext cx="609600" cy="336550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v_tail</a:t>
            </a:r>
          </a:p>
        </xdr:txBody>
      </xdr:sp>
      <xdr:sp macro="" textlink="">
        <xdr:nvSpPr>
          <xdr:cNvPr id="34" name="Text Box 37"/>
          <xdr:cNvSpPr txBox="1">
            <a:spLocks noChangeArrowheads="1"/>
          </xdr:cNvSpPr>
        </xdr:nvSpPr>
        <xdr:spPr bwMode="auto">
          <a:xfrm>
            <a:off x="7010400" y="3352800"/>
            <a:ext cx="381000" cy="336550"/>
          </a:xfrm>
          <a:prstGeom prst="rect">
            <a:avLst/>
          </a:prstGeom>
          <a:solidFill>
            <a:schemeClr val="bg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L</a:t>
            </a:r>
          </a:p>
        </xdr:txBody>
      </xdr:sp>
      <xdr:sp macro="" textlink="">
        <xdr:nvSpPr>
          <xdr:cNvPr id="35" name="Text Box 38"/>
          <xdr:cNvSpPr txBox="1">
            <a:spLocks noChangeArrowheads="1"/>
          </xdr:cNvSpPr>
        </xdr:nvSpPr>
        <xdr:spPr bwMode="auto">
          <a:xfrm>
            <a:off x="6553200" y="3505200"/>
            <a:ext cx="381000" cy="336550"/>
          </a:xfrm>
          <a:prstGeom prst="rect">
            <a:avLst/>
          </a:prstGeom>
          <a:solidFill>
            <a:schemeClr val="bg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d</a:t>
            </a:r>
          </a:p>
        </xdr:txBody>
      </xdr:sp>
      <xdr:sp macro="" textlink="">
        <xdr:nvSpPr>
          <xdr:cNvPr id="36" name="Text Box 39"/>
          <xdr:cNvSpPr txBox="1">
            <a:spLocks noChangeArrowheads="1"/>
          </xdr:cNvSpPr>
        </xdr:nvSpPr>
        <xdr:spPr bwMode="auto">
          <a:xfrm>
            <a:off x="5943600" y="4419600"/>
            <a:ext cx="533400" cy="244475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 sz="1000"/>
              <a:t>jump</a:t>
            </a:r>
          </a:p>
        </xdr:txBody>
      </xdr:sp>
      <xdr:sp macro="" textlink="">
        <xdr:nvSpPr>
          <xdr:cNvPr id="37" name="Text Box 40"/>
          <xdr:cNvSpPr txBox="1">
            <a:spLocks noChangeArrowheads="1"/>
          </xdr:cNvSpPr>
        </xdr:nvSpPr>
        <xdr:spPr bwMode="auto">
          <a:xfrm>
            <a:off x="5181600" y="3962400"/>
            <a:ext cx="533400" cy="244475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 sz="1000"/>
              <a:t>nappe</a:t>
            </a:r>
          </a:p>
        </xdr:txBody>
      </xdr:sp>
      <xdr:sp macro="" textlink="">
        <xdr:nvSpPr>
          <xdr:cNvPr id="38" name="Line 42"/>
          <xdr:cNvSpPr>
            <a:spLocks noChangeShapeType="1"/>
          </xdr:cNvSpPr>
        </xdr:nvSpPr>
        <xdr:spPr bwMode="auto">
          <a:xfrm flipH="1">
            <a:off x="1219200" y="4267200"/>
            <a:ext cx="2590800" cy="0"/>
          </a:xfrm>
          <a:prstGeom prst="line">
            <a:avLst/>
          </a:prstGeom>
          <a:grpFill/>
          <a:ln w="9525">
            <a:solidFill>
              <a:schemeClr val="tx1"/>
            </a:solidFill>
            <a:prstDash val="lgDash"/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39" name="Line 43"/>
          <xdr:cNvSpPr>
            <a:spLocks noChangeShapeType="1"/>
          </xdr:cNvSpPr>
        </xdr:nvSpPr>
        <xdr:spPr bwMode="auto">
          <a:xfrm>
            <a:off x="2438400" y="3276600"/>
            <a:ext cx="0" cy="9906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0" name="Text Box 44"/>
          <xdr:cNvSpPr txBox="1">
            <a:spLocks noChangeArrowheads="1"/>
          </xdr:cNvSpPr>
        </xdr:nvSpPr>
        <xdr:spPr bwMode="auto">
          <a:xfrm>
            <a:off x="2286000" y="3657600"/>
            <a:ext cx="533400" cy="336550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/>
              <a:t>h</a:t>
            </a:r>
            <a:r>
              <a:rPr lang="en-US" baseline="-25000"/>
              <a:t>H</a:t>
            </a:r>
          </a:p>
        </xdr:txBody>
      </xdr:sp>
      <xdr:sp macro="" textlink="">
        <xdr:nvSpPr>
          <xdr:cNvPr id="41" name="Line 46"/>
          <xdr:cNvSpPr>
            <a:spLocks noChangeShapeType="1"/>
          </xdr:cNvSpPr>
        </xdr:nvSpPr>
        <xdr:spPr bwMode="auto">
          <a:xfrm>
            <a:off x="2438400" y="4267200"/>
            <a:ext cx="0" cy="99060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 type="triangle" w="med" len="med"/>
            <a:tailEnd type="triangle" w="med" len="med"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2" name="Text Box 45"/>
          <xdr:cNvSpPr txBox="1">
            <a:spLocks noChangeArrowheads="1"/>
          </xdr:cNvSpPr>
        </xdr:nvSpPr>
        <xdr:spPr bwMode="auto">
          <a:xfrm>
            <a:off x="1790700" y="4572000"/>
            <a:ext cx="1247775" cy="274638"/>
          </a:xfrm>
          <a:prstGeom prst="rect">
            <a:avLst/>
          </a:prstGeom>
          <a:solidFill>
            <a:schemeClr val="bg1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 sz="1200" i="1"/>
              <a:t>dead storage</a:t>
            </a:r>
          </a:p>
        </xdr:txBody>
      </xdr:sp>
      <xdr:sp macro="" textlink="">
        <xdr:nvSpPr>
          <xdr:cNvPr id="43" name="Freeform 42"/>
          <xdr:cNvSpPr>
            <a:spLocks/>
          </xdr:cNvSpPr>
        </xdr:nvSpPr>
        <xdr:spPr bwMode="auto">
          <a:xfrm>
            <a:off x="3810000" y="4267200"/>
            <a:ext cx="3733800" cy="990600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768" y="0"/>
              </a:cxn>
              <a:cxn ang="0">
                <a:pos x="768" y="624"/>
              </a:cxn>
              <a:cxn ang="0">
                <a:pos x="2352" y="624"/>
              </a:cxn>
            </a:cxnLst>
            <a:rect l="0" t="0" r="r" b="b"/>
            <a:pathLst>
              <a:path w="2352" h="624">
                <a:moveTo>
                  <a:pt x="0" y="0"/>
                </a:moveTo>
                <a:lnTo>
                  <a:pt x="768" y="0"/>
                </a:lnTo>
                <a:lnTo>
                  <a:pt x="768" y="624"/>
                </a:lnTo>
                <a:lnTo>
                  <a:pt x="2352" y="624"/>
                </a:lnTo>
              </a:path>
            </a:pathLst>
          </a:custGeom>
          <a:grpFill/>
          <a:ln w="19050" cap="flat" cmpd="sng">
            <a:solidFill>
              <a:schemeClr val="tx1"/>
            </a:solidFill>
            <a:prstDash val="solid"/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4" name="Freeform 43"/>
          <xdr:cNvSpPr>
            <a:spLocks/>
          </xdr:cNvSpPr>
        </xdr:nvSpPr>
        <xdr:spPr bwMode="auto">
          <a:xfrm>
            <a:off x="1219200" y="4267200"/>
            <a:ext cx="2590800" cy="1041400"/>
          </a:xfrm>
          <a:custGeom>
            <a:avLst/>
            <a:gdLst/>
            <a:ahLst/>
            <a:cxnLst>
              <a:cxn ang="0">
                <a:pos x="1632" y="0"/>
              </a:cxn>
              <a:cxn ang="0">
                <a:pos x="1536" y="144"/>
              </a:cxn>
              <a:cxn ang="0">
                <a:pos x="1200" y="432"/>
              </a:cxn>
              <a:cxn ang="0">
                <a:pos x="816" y="624"/>
              </a:cxn>
              <a:cxn ang="0">
                <a:pos x="0" y="624"/>
              </a:cxn>
            </a:cxnLst>
            <a:rect l="0" t="0" r="r" b="b"/>
            <a:pathLst>
              <a:path w="1632" h="656">
                <a:moveTo>
                  <a:pt x="1632" y="0"/>
                </a:moveTo>
                <a:cubicBezTo>
                  <a:pt x="1620" y="36"/>
                  <a:pt x="1608" y="72"/>
                  <a:pt x="1536" y="144"/>
                </a:cubicBezTo>
                <a:cubicBezTo>
                  <a:pt x="1464" y="216"/>
                  <a:pt x="1320" y="352"/>
                  <a:pt x="1200" y="432"/>
                </a:cubicBezTo>
                <a:cubicBezTo>
                  <a:pt x="1080" y="512"/>
                  <a:pt x="1016" y="592"/>
                  <a:pt x="816" y="624"/>
                </a:cubicBezTo>
                <a:cubicBezTo>
                  <a:pt x="616" y="656"/>
                  <a:pt x="308" y="640"/>
                  <a:pt x="0" y="624"/>
                </a:cubicBezTo>
              </a:path>
            </a:pathLst>
          </a:custGeom>
          <a:grpFill/>
          <a:ln w="19050" cap="flat" cmpd="sng">
            <a:solidFill>
              <a:schemeClr val="tx1"/>
            </a:solidFill>
            <a:prstDash val="lgDash"/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5" name="Text Box 49"/>
          <xdr:cNvSpPr txBox="1">
            <a:spLocks noChangeArrowheads="1"/>
          </xdr:cNvSpPr>
        </xdr:nvSpPr>
        <xdr:spPr bwMode="auto">
          <a:xfrm rot="19200000">
            <a:off x="2671763" y="4873625"/>
            <a:ext cx="1219200" cy="244475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  <a:effectLst/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 sz="1000" i="1"/>
              <a:t>arbitrary geometry</a:t>
            </a:r>
          </a:p>
        </xdr:txBody>
      </xdr:sp>
      <xdr:sp macro="" textlink="">
        <xdr:nvSpPr>
          <xdr:cNvPr id="46" name="AutoShape 50"/>
          <xdr:cNvSpPr>
            <a:spLocks noChangeArrowheads="1"/>
          </xdr:cNvSpPr>
        </xdr:nvSpPr>
        <xdr:spPr bwMode="auto">
          <a:xfrm rot="10800000">
            <a:off x="2819400" y="3200400"/>
            <a:ext cx="76200" cy="76200"/>
          </a:xfrm>
          <a:prstGeom prst="triangle">
            <a:avLst>
              <a:gd name="adj" fmla="val 50000"/>
            </a:avLst>
          </a:prstGeom>
          <a:grpFill/>
          <a:ln w="9525" algn="ctr">
            <a:solidFill>
              <a:schemeClr val="tx1"/>
            </a:solidFill>
            <a:miter lim="800000"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7" name="Line 51"/>
          <xdr:cNvSpPr>
            <a:spLocks noChangeShapeType="1"/>
          </xdr:cNvSpPr>
        </xdr:nvSpPr>
        <xdr:spPr bwMode="auto">
          <a:xfrm>
            <a:off x="2819400" y="3317875"/>
            <a:ext cx="76200" cy="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48" name="Line 52"/>
          <xdr:cNvSpPr>
            <a:spLocks noChangeShapeType="1"/>
          </xdr:cNvSpPr>
        </xdr:nvSpPr>
        <xdr:spPr bwMode="auto">
          <a:xfrm>
            <a:off x="2819400" y="3352800"/>
            <a:ext cx="76200" cy="0"/>
          </a:xfrm>
          <a:prstGeom prst="line">
            <a:avLst/>
          </a:prstGeom>
          <a:grpFill/>
          <a:ln w="9525">
            <a:solidFill>
              <a:schemeClr val="tx1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6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323057</xdr:colOff>
      <xdr:row>14</xdr:row>
      <xdr:rowOff>104775</xdr:rowOff>
    </xdr:from>
    <xdr:to>
      <xdr:col>0</xdr:col>
      <xdr:colOff>323848</xdr:colOff>
      <xdr:row>21</xdr:row>
      <xdr:rowOff>10318</xdr:rowOff>
    </xdr:to>
    <xdr:cxnSp macro="">
      <xdr:nvCxnSpPr>
        <xdr:cNvPr id="3" name="Straight Arrow Connector 2"/>
        <xdr:cNvCxnSpPr/>
      </xdr:nvCxnSpPr>
      <xdr:spPr>
        <a:xfrm rot="5400000">
          <a:off x="-296069" y="3333751"/>
          <a:ext cx="1239043" cy="791"/>
        </a:xfrm>
        <a:prstGeom prst="straightConnector1">
          <a:avLst/>
        </a:prstGeom>
        <a:ln w="34925">
          <a:solidFill>
            <a:schemeClr val="accent4">
              <a:lumMod val="75000"/>
            </a:schemeClr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21</xdr:row>
      <xdr:rowOff>57150</xdr:rowOff>
    </xdr:from>
    <xdr:to>
      <xdr:col>1</xdr:col>
      <xdr:colOff>1</xdr:colOff>
      <xdr:row>26</xdr:row>
      <xdr:rowOff>66676</xdr:rowOff>
    </xdr:to>
    <xdr:sp macro="" textlink="">
      <xdr:nvSpPr>
        <xdr:cNvPr id="4" name="TextBox 3"/>
        <xdr:cNvSpPr txBox="1"/>
      </xdr:nvSpPr>
      <xdr:spPr>
        <a:xfrm>
          <a:off x="1" y="4000500"/>
          <a:ext cx="628650" cy="9620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800"/>
            <a:t>copy down until step head is at least 8, and h</a:t>
          </a:r>
          <a:r>
            <a:rPr lang="en-US" sz="800" baseline="-25000"/>
            <a:t>H</a:t>
          </a:r>
          <a:r>
            <a:rPr lang="en-US" sz="800"/>
            <a:t> is non-negative</a:t>
          </a:r>
        </a:p>
      </xdr:txBody>
    </xdr:sp>
    <xdr:clientData/>
  </xdr:twoCellAnchor>
  <xdr:twoCellAnchor>
    <xdr:from>
      <xdr:col>0</xdr:col>
      <xdr:colOff>304800</xdr:colOff>
      <xdr:row>14</xdr:row>
      <xdr:rowOff>104775</xdr:rowOff>
    </xdr:from>
    <xdr:to>
      <xdr:col>1</xdr:col>
      <xdr:colOff>0</xdr:colOff>
      <xdr:row>14</xdr:row>
      <xdr:rowOff>106363</xdr:rowOff>
    </xdr:to>
    <xdr:cxnSp macro="">
      <xdr:nvCxnSpPr>
        <xdr:cNvPr id="7" name="Straight Connector 6"/>
        <xdr:cNvCxnSpPr/>
      </xdr:nvCxnSpPr>
      <xdr:spPr>
        <a:xfrm>
          <a:off x="304800" y="2714625"/>
          <a:ext cx="323850" cy="1588"/>
        </a:xfrm>
        <a:prstGeom prst="line">
          <a:avLst/>
        </a:prstGeom>
        <a:ln w="38100">
          <a:solidFill>
            <a:schemeClr val="accent4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7119" cy="58226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0.76075</cdr:x>
      <cdr:y>0.85476</cdr:y>
    </cdr:from>
    <cdr:to>
      <cdr:x>0.86262</cdr:x>
      <cdr:y>0.88946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70636" y="5367903"/>
          <a:ext cx="879851" cy="217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No Jump</a:t>
          </a:r>
        </a:p>
      </cdr:txBody>
    </cdr:sp>
  </cdr:relSizeAnchor>
  <cdr:relSizeAnchor xmlns:cdr="http://schemas.openxmlformats.org/drawingml/2006/chartDrawing">
    <cdr:from>
      <cdr:x>0.76262</cdr:x>
      <cdr:y>0.66838</cdr:y>
    </cdr:from>
    <cdr:to>
      <cdr:x>0.85234</cdr:x>
      <cdr:y>0.73779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86779" y="4197458"/>
          <a:ext cx="774915" cy="4358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Drowned Jump</a:t>
          </a:r>
        </a:p>
      </cdr:txBody>
    </cdr:sp>
  </cdr:relSizeAnchor>
  <cdr:relSizeAnchor xmlns:cdr="http://schemas.openxmlformats.org/drawingml/2006/chartDrawing">
    <cdr:from>
      <cdr:x>0.75701</cdr:x>
      <cdr:y>0.46658</cdr:y>
    </cdr:from>
    <cdr:to>
      <cdr:x>0.88692</cdr:x>
      <cdr:y>0.509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38346" y="2930149"/>
          <a:ext cx="1122014" cy="2663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Hydraulic Jump</a:t>
          </a:r>
        </a:p>
      </cdr:txBody>
    </cdr:sp>
  </cdr:relSizeAnchor>
  <cdr:relSizeAnchor xmlns:cdr="http://schemas.openxmlformats.org/drawingml/2006/chartDrawing">
    <cdr:from>
      <cdr:x>0.75234</cdr:x>
      <cdr:y>0.36889</cdr:y>
    </cdr:from>
    <cdr:to>
      <cdr:x>0.89159</cdr:x>
      <cdr:y>0.41003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97987" y="2316674"/>
          <a:ext cx="1202733" cy="2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Pushed-Off Jump</a:t>
          </a:r>
        </a:p>
      </cdr:txBody>
    </cdr:sp>
  </cdr:relSizeAnchor>
  <cdr:relSizeAnchor xmlns:cdr="http://schemas.openxmlformats.org/drawingml/2006/chartDrawing">
    <cdr:from>
      <cdr:x>0.75888</cdr:x>
      <cdr:y>0.24165</cdr:y>
    </cdr:from>
    <cdr:to>
      <cdr:x>0.82523</cdr:x>
      <cdr:y>0.27635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6554491" y="1517542"/>
          <a:ext cx="573113" cy="2179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Fr &gt; 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7119" cy="58226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133350</xdr:rowOff>
    </xdr:from>
    <xdr:to>
      <xdr:col>15</xdr:col>
      <xdr:colOff>419100</xdr:colOff>
      <xdr:row>27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59"/>
  <sheetViews>
    <sheetView tabSelected="1" workbookViewId="0">
      <selection activeCell="R17" sqref="R17"/>
    </sheetView>
  </sheetViews>
  <sheetFormatPr baseColWidth="10" defaultColWidth="8.83203125" defaultRowHeight="14"/>
  <sheetData>
    <row r="1" spans="1:2" ht="23">
      <c r="A1" s="37" t="s">
        <v>17</v>
      </c>
    </row>
    <row r="2" spans="1:2" ht="23">
      <c r="A2" s="36" t="s">
        <v>18</v>
      </c>
    </row>
    <row r="4" spans="1:2" ht="23">
      <c r="B4" s="41" t="s">
        <v>78</v>
      </c>
    </row>
    <row r="24" spans="2:3" ht="16">
      <c r="B24" s="38" t="s">
        <v>19</v>
      </c>
    </row>
    <row r="25" spans="2:3" ht="15">
      <c r="B25" s="39" t="s">
        <v>81</v>
      </c>
      <c r="C25" s="40" t="s">
        <v>20</v>
      </c>
    </row>
    <row r="26" spans="2:3" ht="17">
      <c r="B26" s="39" t="s">
        <v>21</v>
      </c>
      <c r="C26" s="40" t="s">
        <v>22</v>
      </c>
    </row>
    <row r="27" spans="2:3" ht="17">
      <c r="B27" s="39" t="s">
        <v>23</v>
      </c>
      <c r="C27" s="40" t="s">
        <v>24</v>
      </c>
    </row>
    <row r="28" spans="2:3" ht="15">
      <c r="B28" s="39" t="s">
        <v>83</v>
      </c>
      <c r="C28" s="40" t="s">
        <v>25</v>
      </c>
    </row>
    <row r="29" spans="2:3" ht="17">
      <c r="B29" s="39" t="s">
        <v>26</v>
      </c>
      <c r="C29" s="40" t="s">
        <v>27</v>
      </c>
    </row>
    <row r="30" spans="2:3" ht="15">
      <c r="B30" s="39" t="s">
        <v>28</v>
      </c>
      <c r="C30" s="40" t="s">
        <v>29</v>
      </c>
    </row>
    <row r="31" spans="2:3" ht="17">
      <c r="B31" s="39" t="s">
        <v>30</v>
      </c>
      <c r="C31" s="40" t="s">
        <v>31</v>
      </c>
    </row>
    <row r="32" spans="2:3" ht="17">
      <c r="B32" s="39" t="s">
        <v>32</v>
      </c>
      <c r="C32" s="40" t="s">
        <v>33</v>
      </c>
    </row>
    <row r="33" spans="2:3" ht="17">
      <c r="B33" s="39" t="s">
        <v>34</v>
      </c>
      <c r="C33" s="40" t="s">
        <v>35</v>
      </c>
    </row>
    <row r="34" spans="2:3" ht="17">
      <c r="B34" s="39" t="s">
        <v>36</v>
      </c>
      <c r="C34" s="40" t="s">
        <v>37</v>
      </c>
    </row>
    <row r="35" spans="2:3" ht="17">
      <c r="B35" s="39" t="s">
        <v>38</v>
      </c>
      <c r="C35" s="40" t="s">
        <v>39</v>
      </c>
    </row>
    <row r="36" spans="2:3" ht="15">
      <c r="B36" s="39" t="s">
        <v>40</v>
      </c>
      <c r="C36" s="40" t="s">
        <v>41</v>
      </c>
    </row>
    <row r="37" spans="2:3" ht="15">
      <c r="B37" s="39" t="s">
        <v>91</v>
      </c>
      <c r="C37" s="40" t="s">
        <v>90</v>
      </c>
    </row>
    <row r="38" spans="2:3" ht="15">
      <c r="B38" s="39" t="s">
        <v>116</v>
      </c>
      <c r="C38" s="40" t="s">
        <v>42</v>
      </c>
    </row>
    <row r="39" spans="2:3" ht="17">
      <c r="B39" s="39" t="s">
        <v>43</v>
      </c>
      <c r="C39" s="40" t="s">
        <v>44</v>
      </c>
    </row>
    <row r="40" spans="2:3" ht="17">
      <c r="B40" s="39" t="s">
        <v>45</v>
      </c>
      <c r="C40" s="40" t="s">
        <v>46</v>
      </c>
    </row>
    <row r="41" spans="2:3" ht="17">
      <c r="B41" s="39" t="s">
        <v>47</v>
      </c>
      <c r="C41" s="40" t="s">
        <v>48</v>
      </c>
    </row>
    <row r="42" spans="2:3" ht="17">
      <c r="B42" s="39" t="s">
        <v>49</v>
      </c>
      <c r="C42" s="40" t="s">
        <v>50</v>
      </c>
    </row>
    <row r="43" spans="2:3" ht="17">
      <c r="B43" s="39" t="s">
        <v>51</v>
      </c>
      <c r="C43" s="40" t="s">
        <v>52</v>
      </c>
    </row>
    <row r="44" spans="2:3" ht="17">
      <c r="B44" s="39" t="s">
        <v>53</v>
      </c>
      <c r="C44" s="40" t="s">
        <v>54</v>
      </c>
    </row>
    <row r="45" spans="2:3" ht="17">
      <c r="B45" s="39" t="s">
        <v>55</v>
      </c>
      <c r="C45" s="40" t="s">
        <v>56</v>
      </c>
    </row>
    <row r="46" spans="2:3" ht="17">
      <c r="B46" s="39" t="s">
        <v>57</v>
      </c>
      <c r="C46" s="40" t="s">
        <v>96</v>
      </c>
    </row>
    <row r="47" spans="2:3" ht="17">
      <c r="B47" s="39" t="s">
        <v>58</v>
      </c>
      <c r="C47" s="40" t="s">
        <v>59</v>
      </c>
    </row>
    <row r="48" spans="2:3" ht="17">
      <c r="B48" s="39" t="s">
        <v>60</v>
      </c>
      <c r="C48" s="40" t="s">
        <v>102</v>
      </c>
    </row>
    <row r="49" spans="2:3" ht="17">
      <c r="B49" s="39" t="s">
        <v>61</v>
      </c>
      <c r="C49" s="40" t="s">
        <v>109</v>
      </c>
    </row>
    <row r="50" spans="2:3" ht="17">
      <c r="B50" s="39" t="s">
        <v>62</v>
      </c>
      <c r="C50" s="40" t="s">
        <v>63</v>
      </c>
    </row>
    <row r="51" spans="2:3" ht="17">
      <c r="B51" s="39" t="s">
        <v>64</v>
      </c>
      <c r="C51" s="40" t="s">
        <v>65</v>
      </c>
    </row>
    <row r="52" spans="2:3" ht="17">
      <c r="B52" s="39" t="s">
        <v>66</v>
      </c>
      <c r="C52" s="40" t="s">
        <v>67</v>
      </c>
    </row>
    <row r="53" spans="2:3" ht="17">
      <c r="B53" s="39" t="s">
        <v>68</v>
      </c>
      <c r="C53" s="40" t="s">
        <v>69</v>
      </c>
    </row>
    <row r="54" spans="2:3" ht="15">
      <c r="B54" s="39" t="s">
        <v>70</v>
      </c>
      <c r="C54" s="40" t="s">
        <v>87</v>
      </c>
    </row>
    <row r="55" spans="2:3" ht="15">
      <c r="B55" s="39" t="s">
        <v>115</v>
      </c>
      <c r="C55" s="40" t="s">
        <v>71</v>
      </c>
    </row>
    <row r="56" spans="2:3" ht="15">
      <c r="B56" s="39" t="s">
        <v>72</v>
      </c>
      <c r="C56" s="40" t="s">
        <v>73</v>
      </c>
    </row>
    <row r="57" spans="2:3" ht="15">
      <c r="B57" s="39" t="s">
        <v>74</v>
      </c>
      <c r="C57" s="40" t="s">
        <v>75</v>
      </c>
    </row>
    <row r="58" spans="2:3" ht="15">
      <c r="B58" s="39" t="s">
        <v>76</v>
      </c>
      <c r="C58" s="40" t="s">
        <v>77</v>
      </c>
    </row>
    <row r="59" spans="2:3" ht="15">
      <c r="B59" s="40"/>
    </row>
  </sheetData>
  <phoneticPr fontId="13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W37"/>
  <sheetViews>
    <sheetView workbookViewId="0">
      <selection sqref="A1:A2"/>
    </sheetView>
  </sheetViews>
  <sheetFormatPr baseColWidth="10" defaultColWidth="8.83203125" defaultRowHeight="14"/>
  <cols>
    <col min="1" max="1" width="9.5" style="1" customWidth="1"/>
    <col min="2" max="9" width="8.83203125" style="1"/>
    <col min="10" max="10" width="9.5" style="1" customWidth="1"/>
    <col min="11" max="11" width="8.83203125" style="1"/>
    <col min="12" max="12" width="9.5" style="1" customWidth="1"/>
    <col min="13" max="13" width="9.33203125" style="1" customWidth="1"/>
    <col min="14" max="14" width="9.5" style="1" customWidth="1"/>
    <col min="15" max="15" width="9.33203125" style="1" customWidth="1"/>
    <col min="16" max="16" width="9.83203125" style="1" customWidth="1"/>
    <col min="17" max="17" width="10.1640625" style="1" customWidth="1"/>
    <col min="18" max="16384" width="8.83203125" style="1"/>
  </cols>
  <sheetData>
    <row r="1" spans="1:23" ht="23">
      <c r="A1" s="37" t="s">
        <v>17</v>
      </c>
    </row>
    <row r="2" spans="1:23" ht="23">
      <c r="A2" s="36" t="s">
        <v>18</v>
      </c>
    </row>
    <row r="4" spans="1:23" ht="30" customHeight="1">
      <c r="B4" s="6" t="s">
        <v>86</v>
      </c>
      <c r="C4" s="10" t="s">
        <v>79</v>
      </c>
      <c r="D4" s="10" t="s">
        <v>80</v>
      </c>
      <c r="E4" s="3" t="s">
        <v>85</v>
      </c>
    </row>
    <row r="5" spans="1:23" ht="15">
      <c r="B5" s="4" t="s">
        <v>81</v>
      </c>
      <c r="C5" s="2">
        <v>9.74</v>
      </c>
      <c r="D5" s="19">
        <f>C5</f>
        <v>9.74</v>
      </c>
      <c r="H5" s="7" t="s">
        <v>87</v>
      </c>
      <c r="I5" s="1" t="s">
        <v>88</v>
      </c>
      <c r="J5" s="2">
        <v>5</v>
      </c>
      <c r="K5" s="1" t="s">
        <v>89</v>
      </c>
      <c r="N5" s="42" t="s">
        <v>8</v>
      </c>
      <c r="O5" s="43"/>
    </row>
    <row r="6" spans="1:23">
      <c r="B6" s="5" t="s">
        <v>82</v>
      </c>
      <c r="C6" s="2">
        <v>0.4</v>
      </c>
      <c r="D6" s="1">
        <f>C6/E6</f>
        <v>0.4</v>
      </c>
      <c r="E6" s="1">
        <f>1/E8</f>
        <v>1</v>
      </c>
      <c r="N6" s="44" t="s">
        <v>9</v>
      </c>
      <c r="O6" s="45"/>
    </row>
    <row r="7" spans="1:23" ht="16">
      <c r="B7" s="5" t="s">
        <v>83</v>
      </c>
      <c r="C7" s="2">
        <v>0.51</v>
      </c>
      <c r="D7" s="19">
        <f>C7</f>
        <v>0.51</v>
      </c>
      <c r="H7" s="7" t="s">
        <v>90</v>
      </c>
      <c r="I7" s="1" t="s">
        <v>91</v>
      </c>
      <c r="J7" s="2">
        <v>32.200000000000003</v>
      </c>
      <c r="K7" s="1" t="s">
        <v>92</v>
      </c>
      <c r="N7" s="46" t="s">
        <v>10</v>
      </c>
      <c r="O7" s="47"/>
    </row>
    <row r="8" spans="1:23">
      <c r="B8" s="5" t="s">
        <v>84</v>
      </c>
      <c r="C8" s="2">
        <v>0.4</v>
      </c>
      <c r="D8" s="1">
        <f>C8/E8</f>
        <v>0.4</v>
      </c>
      <c r="E8" s="2">
        <v>1</v>
      </c>
    </row>
    <row r="11" spans="1:23" s="8" customFormat="1" ht="35.25" customHeight="1">
      <c r="A11" s="17" t="s">
        <v>6</v>
      </c>
      <c r="B11" s="9" t="s">
        <v>113</v>
      </c>
      <c r="C11" s="9" t="s">
        <v>93</v>
      </c>
      <c r="D11" s="9" t="s">
        <v>100</v>
      </c>
      <c r="E11" s="9" t="s">
        <v>101</v>
      </c>
      <c r="F11" s="9" t="s">
        <v>102</v>
      </c>
      <c r="G11" s="9" t="s">
        <v>103</v>
      </c>
      <c r="H11" s="9" t="s">
        <v>104</v>
      </c>
      <c r="I11" s="23" t="s">
        <v>94</v>
      </c>
      <c r="J11" s="9" t="s">
        <v>105</v>
      </c>
      <c r="K11" s="9" t="s">
        <v>106</v>
      </c>
      <c r="L11" s="9" t="s">
        <v>107</v>
      </c>
      <c r="M11" s="9" t="s">
        <v>108</v>
      </c>
      <c r="N11" s="9" t="s">
        <v>109</v>
      </c>
      <c r="O11" s="9" t="s">
        <v>110</v>
      </c>
      <c r="P11" s="9" t="s">
        <v>95</v>
      </c>
      <c r="Q11" s="23" t="s">
        <v>111</v>
      </c>
      <c r="R11" s="9" t="s">
        <v>96</v>
      </c>
      <c r="S11" s="23" t="s">
        <v>112</v>
      </c>
    </row>
    <row r="12" spans="1:23" s="11" customFormat="1" ht="13">
      <c r="A12" s="15" t="s">
        <v>4</v>
      </c>
      <c r="B12" s="12" t="s">
        <v>97</v>
      </c>
      <c r="C12" s="12" t="s">
        <v>114</v>
      </c>
      <c r="D12" s="12" t="s">
        <v>97</v>
      </c>
      <c r="E12" s="12" t="s">
        <v>98</v>
      </c>
      <c r="F12" s="12" t="s">
        <v>97</v>
      </c>
      <c r="G12" s="12" t="s">
        <v>97</v>
      </c>
      <c r="H12" s="12" t="s">
        <v>117</v>
      </c>
      <c r="I12" s="12" t="s">
        <v>99</v>
      </c>
      <c r="J12" s="12" t="s">
        <v>97</v>
      </c>
      <c r="K12" s="12" t="s">
        <v>99</v>
      </c>
      <c r="L12" s="12" t="s">
        <v>97</v>
      </c>
      <c r="M12" s="12" t="s">
        <v>98</v>
      </c>
      <c r="N12" s="12" t="s">
        <v>97</v>
      </c>
      <c r="O12" s="12" t="s">
        <v>97</v>
      </c>
      <c r="P12" s="12" t="s">
        <v>97</v>
      </c>
      <c r="Q12" s="12" t="s">
        <v>99</v>
      </c>
      <c r="R12" s="12" t="s">
        <v>97</v>
      </c>
      <c r="S12" s="12" t="s">
        <v>99</v>
      </c>
    </row>
    <row r="13" spans="1:23" s="13" customFormat="1" ht="16">
      <c r="A13" s="16" t="s">
        <v>5</v>
      </c>
      <c r="B13" s="14" t="s">
        <v>121</v>
      </c>
      <c r="C13" s="14" t="s">
        <v>115</v>
      </c>
      <c r="D13" s="14" t="s">
        <v>122</v>
      </c>
      <c r="E13" s="14" t="s">
        <v>123</v>
      </c>
      <c r="F13" s="14" t="s">
        <v>124</v>
      </c>
      <c r="G13" s="14" t="s">
        <v>116</v>
      </c>
      <c r="H13" s="14" t="s">
        <v>118</v>
      </c>
      <c r="I13" s="14" t="s">
        <v>119</v>
      </c>
      <c r="J13" s="14" t="s">
        <v>125</v>
      </c>
      <c r="K13" s="14" t="s">
        <v>126</v>
      </c>
      <c r="L13" s="14" t="s">
        <v>127</v>
      </c>
      <c r="M13" s="14" t="s">
        <v>128</v>
      </c>
      <c r="N13" s="14" t="s">
        <v>129</v>
      </c>
      <c r="O13" s="14" t="s">
        <v>130</v>
      </c>
      <c r="P13" s="14" t="s">
        <v>0</v>
      </c>
      <c r="Q13" s="14" t="s">
        <v>1</v>
      </c>
      <c r="R13" s="14" t="s">
        <v>2</v>
      </c>
      <c r="S13" s="18" t="s">
        <v>3</v>
      </c>
    </row>
    <row r="14" spans="1:23">
      <c r="A14" s="22" t="s">
        <v>7</v>
      </c>
      <c r="B14" s="24">
        <v>5.5</v>
      </c>
      <c r="C14" s="26">
        <f>(B14/$C$7)^(1/$C$8)</f>
        <v>381.92781078879011</v>
      </c>
      <c r="D14" s="26">
        <f>$C$5*C14^$C$6</f>
        <v>105.03921568627452</v>
      </c>
      <c r="E14" s="26">
        <f>C14/(B14*D14)</f>
        <v>0.66109994909729985</v>
      </c>
      <c r="F14" s="26">
        <f>(E14^2)/(2*$J$7)</f>
        <v>6.7865394828641682E-3</v>
      </c>
      <c r="G14" s="26">
        <f>F14+B14</f>
        <v>5.5067865394828646</v>
      </c>
      <c r="H14" s="26">
        <f>G14+$J$5</f>
        <v>10.506786539482864</v>
      </c>
      <c r="I14" s="26">
        <f>H14/G14</f>
        <v>1.9079705494576049</v>
      </c>
      <c r="J14" s="26">
        <f>MIN(H14,$D$7*C14^$D$8)</f>
        <v>5.5000000000000009</v>
      </c>
      <c r="K14" s="26">
        <f>J14/G14</f>
        <v>0.99876760440336576</v>
      </c>
      <c r="L14" s="26">
        <f>$D$5*C14^$D$6</f>
        <v>105.03921568627452</v>
      </c>
      <c r="M14" s="26">
        <f>C14/(L14*J14)</f>
        <v>0.66109994909729974</v>
      </c>
      <c r="N14" s="26">
        <f>(M14^2)/(2*$J$7)</f>
        <v>6.7865394828641656E-3</v>
      </c>
      <c r="O14" s="26">
        <f>N14+J14</f>
        <v>5.5067865394828655</v>
      </c>
      <c r="P14" s="26">
        <f>H14-J14</f>
        <v>5.0067865394828628</v>
      </c>
      <c r="Q14" s="26">
        <f>P14/G14</f>
        <v>0.90920294505423915</v>
      </c>
      <c r="R14" s="26">
        <f>MAX(P14-N14,0)</f>
        <v>4.9999999999999982</v>
      </c>
      <c r="S14" s="26">
        <f>R14/H14</f>
        <v>0.47588289542295154</v>
      </c>
    </row>
    <row r="15" spans="1:23">
      <c r="B15" s="25">
        <f t="shared" ref="B15:B37" si="0">B14-$W$16</f>
        <v>5.2687991585559315</v>
      </c>
      <c r="C15" s="26">
        <f t="shared" ref="C15:C37" si="1">(B15/$C$7)^(1/$C$8)</f>
        <v>343.04703481364356</v>
      </c>
      <c r="D15" s="26">
        <f t="shared" ref="D15:D37" si="2">$C$5*C15^$C$6</f>
        <v>100.62373294967603</v>
      </c>
      <c r="E15" s="26">
        <f t="shared" ref="E15:E34" si="3">C15/(B15*D15)</f>
        <v>0.64705560116342609</v>
      </c>
      <c r="F15" s="26">
        <f t="shared" ref="F15:F37" si="4">(E15^2)/(2*$J$7)</f>
        <v>6.5012570030584266E-3</v>
      </c>
      <c r="G15" s="26">
        <f t="shared" ref="G15:G34" si="5">F15+B15</f>
        <v>5.2753004155589895</v>
      </c>
      <c r="H15" s="26">
        <f t="shared" ref="H15:H37" si="6">G15+$J$5</f>
        <v>10.27530041555899</v>
      </c>
      <c r="I15" s="26">
        <f t="shared" ref="I15:I34" si="7">H15/G15</f>
        <v>1.9478133198353942</v>
      </c>
      <c r="J15" s="26">
        <f t="shared" ref="J15:J34" si="8">MIN(H15,$D$7*C15^$D$8)</f>
        <v>5.2687991585559315</v>
      </c>
      <c r="K15" s="26">
        <f t="shared" ref="K15:K34" si="9">J15/G15</f>
        <v>0.99876760440336565</v>
      </c>
      <c r="L15" s="26">
        <f t="shared" ref="L15:L34" si="10">$D$5*C15^$D$6</f>
        <v>100.62373294967603</v>
      </c>
      <c r="M15" s="26">
        <f t="shared" ref="M15:M34" si="11">C15/(L15*J15)</f>
        <v>0.64705560116342609</v>
      </c>
      <c r="N15" s="26">
        <f t="shared" ref="N15:N37" si="12">(M15^2)/(2*$J$7)</f>
        <v>6.5012570030584266E-3</v>
      </c>
      <c r="O15" s="26">
        <f t="shared" ref="O15:O34" si="13">N15+J15</f>
        <v>5.2753004155589895</v>
      </c>
      <c r="P15" s="26">
        <f t="shared" ref="P15:P34" si="14">H15-J15</f>
        <v>5.006501257003058</v>
      </c>
      <c r="Q15" s="26">
        <f t="shared" ref="Q15:Q34" si="15">P15/G15</f>
        <v>0.94904571543202842</v>
      </c>
      <c r="R15" s="26">
        <f t="shared" ref="R15:R34" si="16">MAX(P15-N15,0)</f>
        <v>5</v>
      </c>
      <c r="S15" s="26">
        <f t="shared" ref="S15:S34" si="17">R15/H15</f>
        <v>0.48660377777655406</v>
      </c>
    </row>
    <row r="16" spans="1:23">
      <c r="B16" s="26">
        <f t="shared" si="0"/>
        <v>5.037598317111863</v>
      </c>
      <c r="C16" s="26">
        <f t="shared" si="1"/>
        <v>306.64324193920032</v>
      </c>
      <c r="D16" s="26">
        <f t="shared" si="2"/>
        <v>96.208250213077548</v>
      </c>
      <c r="E16" s="26">
        <f t="shared" si="3"/>
        <v>0.63269958060478648</v>
      </c>
      <c r="F16" s="26">
        <f t="shared" si="4"/>
        <v>6.2159745232526816E-3</v>
      </c>
      <c r="G16" s="26">
        <f t="shared" si="5"/>
        <v>5.0438142916351154</v>
      </c>
      <c r="H16" s="26">
        <f t="shared" si="6"/>
        <v>10.043814291635115</v>
      </c>
      <c r="I16" s="26">
        <f t="shared" si="7"/>
        <v>1.9913132623245509</v>
      </c>
      <c r="J16" s="26">
        <f t="shared" si="8"/>
        <v>5.037598317111863</v>
      </c>
      <c r="K16" s="26">
        <f t="shared" si="9"/>
        <v>0.99876760440336565</v>
      </c>
      <c r="L16" s="26">
        <f t="shared" si="10"/>
        <v>96.208250213077548</v>
      </c>
      <c r="M16" s="26">
        <f t="shared" si="11"/>
        <v>0.63269958060478648</v>
      </c>
      <c r="N16" s="26">
        <f t="shared" si="12"/>
        <v>6.2159745232526816E-3</v>
      </c>
      <c r="O16" s="26">
        <f t="shared" si="13"/>
        <v>5.0438142916351154</v>
      </c>
      <c r="P16" s="26">
        <f t="shared" si="14"/>
        <v>5.0062159745232524</v>
      </c>
      <c r="Q16" s="26">
        <f t="shared" si="15"/>
        <v>0.99254565792118521</v>
      </c>
      <c r="R16" s="26">
        <f t="shared" si="16"/>
        <v>5</v>
      </c>
      <c r="S16" s="26">
        <f t="shared" si="17"/>
        <v>0.49781884200748289</v>
      </c>
      <c r="V16" s="20" t="s">
        <v>11</v>
      </c>
      <c r="W16" s="21">
        <f>(10-I14)/35</f>
        <v>0.23120084144406841</v>
      </c>
    </row>
    <row r="17" spans="2:19">
      <c r="B17" s="26">
        <f t="shared" si="0"/>
        <v>4.8063974756677945</v>
      </c>
      <c r="C17" s="26">
        <f t="shared" si="1"/>
        <v>272.66146698685469</v>
      </c>
      <c r="D17" s="26">
        <f t="shared" si="2"/>
        <v>91.792767476479057</v>
      </c>
      <c r="E17" s="26">
        <f t="shared" si="3"/>
        <v>0.61801016787588747</v>
      </c>
      <c r="F17" s="26">
        <f t="shared" si="4"/>
        <v>5.9306920434469348E-3</v>
      </c>
      <c r="G17" s="26">
        <f t="shared" si="5"/>
        <v>4.8123281677112413</v>
      </c>
      <c r="H17" s="26">
        <f t="shared" si="6"/>
        <v>9.8123281677112413</v>
      </c>
      <c r="I17" s="26">
        <f t="shared" si="7"/>
        <v>2.0389981368161796</v>
      </c>
      <c r="J17" s="26">
        <f t="shared" si="8"/>
        <v>4.8063974756677945</v>
      </c>
      <c r="K17" s="26">
        <f t="shared" si="9"/>
        <v>0.99876760440336565</v>
      </c>
      <c r="L17" s="26">
        <f t="shared" si="10"/>
        <v>91.792767476479057</v>
      </c>
      <c r="M17" s="26">
        <f t="shared" si="11"/>
        <v>0.61801016787588747</v>
      </c>
      <c r="N17" s="26">
        <f t="shared" si="12"/>
        <v>5.9306920434469348E-3</v>
      </c>
      <c r="O17" s="26">
        <f t="shared" si="13"/>
        <v>4.8123281677112413</v>
      </c>
      <c r="P17" s="26">
        <f t="shared" si="14"/>
        <v>5.0059306920434468</v>
      </c>
      <c r="Q17" s="26">
        <f t="shared" si="15"/>
        <v>1.040230532412814</v>
      </c>
      <c r="R17" s="26">
        <f t="shared" si="16"/>
        <v>5</v>
      </c>
      <c r="S17" s="26">
        <f t="shared" si="17"/>
        <v>0.5095630633770647</v>
      </c>
    </row>
    <row r="18" spans="2:19">
      <c r="B18" s="26">
        <f t="shared" si="0"/>
        <v>4.575196634223726</v>
      </c>
      <c r="C18" s="26">
        <f t="shared" si="1"/>
        <v>241.04546763078542</v>
      </c>
      <c r="D18" s="26">
        <f t="shared" si="2"/>
        <v>87.377284739880565</v>
      </c>
      <c r="E18" s="26">
        <f t="shared" si="3"/>
        <v>0.60296299712212242</v>
      </c>
      <c r="F18" s="26">
        <f t="shared" si="4"/>
        <v>5.6454095636411889E-3</v>
      </c>
      <c r="G18" s="26">
        <f t="shared" si="5"/>
        <v>4.5808420437873671</v>
      </c>
      <c r="H18" s="26">
        <f t="shared" si="6"/>
        <v>9.5808420437873671</v>
      </c>
      <c r="I18" s="26">
        <f t="shared" si="7"/>
        <v>2.0915023814848852</v>
      </c>
      <c r="J18" s="26">
        <f t="shared" si="8"/>
        <v>4.5751966342237251</v>
      </c>
      <c r="K18" s="26">
        <f t="shared" si="9"/>
        <v>0.99876760440336543</v>
      </c>
      <c r="L18" s="26">
        <f t="shared" si="10"/>
        <v>87.377284739880565</v>
      </c>
      <c r="M18" s="26">
        <f t="shared" si="11"/>
        <v>0.60296299712212265</v>
      </c>
      <c r="N18" s="26">
        <f t="shared" si="12"/>
        <v>5.6454095636411933E-3</v>
      </c>
      <c r="O18" s="26">
        <f t="shared" si="13"/>
        <v>4.5808420437873663</v>
      </c>
      <c r="P18" s="26">
        <f t="shared" si="14"/>
        <v>5.005645409563642</v>
      </c>
      <c r="Q18" s="26">
        <f t="shared" si="15"/>
        <v>1.0927347770815197</v>
      </c>
      <c r="R18" s="26">
        <f t="shared" si="16"/>
        <v>5.0000000000000009</v>
      </c>
      <c r="S18" s="26">
        <f t="shared" si="17"/>
        <v>0.52187479734541886</v>
      </c>
    </row>
    <row r="19" spans="2:19">
      <c r="B19" s="26">
        <f t="shared" si="0"/>
        <v>4.3439957927796575</v>
      </c>
      <c r="C19" s="26">
        <f t="shared" si="1"/>
        <v>211.73763096866239</v>
      </c>
      <c r="D19" s="26">
        <f t="shared" si="2"/>
        <v>82.961802003282102</v>
      </c>
      <c r="E19" s="26">
        <f t="shared" si="3"/>
        <v>0.58753058150108517</v>
      </c>
      <c r="F19" s="26">
        <f t="shared" si="4"/>
        <v>5.3601270838354543E-3</v>
      </c>
      <c r="G19" s="26">
        <f t="shared" si="5"/>
        <v>4.349355919863493</v>
      </c>
      <c r="H19" s="26">
        <f t="shared" si="6"/>
        <v>9.349355919863493</v>
      </c>
      <c r="I19" s="26">
        <f t="shared" si="7"/>
        <v>2.1495955015235744</v>
      </c>
      <c r="J19" s="26">
        <f t="shared" si="8"/>
        <v>4.3439957927796584</v>
      </c>
      <c r="K19" s="26">
        <f t="shared" si="9"/>
        <v>0.99876760440336576</v>
      </c>
      <c r="L19" s="26">
        <f t="shared" si="10"/>
        <v>82.961802003282102</v>
      </c>
      <c r="M19" s="26">
        <f t="shared" si="11"/>
        <v>0.58753058150108495</v>
      </c>
      <c r="N19" s="26">
        <f t="shared" si="12"/>
        <v>5.3601270838354509E-3</v>
      </c>
      <c r="O19" s="26">
        <f t="shared" si="13"/>
        <v>4.3493559198634939</v>
      </c>
      <c r="P19" s="26">
        <f t="shared" si="14"/>
        <v>5.0053601270838346</v>
      </c>
      <c r="Q19" s="26">
        <f t="shared" si="15"/>
        <v>1.1508278971202086</v>
      </c>
      <c r="R19" s="26">
        <f t="shared" si="16"/>
        <v>4.9999999999999991</v>
      </c>
      <c r="S19" s="26">
        <f t="shared" si="17"/>
        <v>0.53479619803296596</v>
      </c>
    </row>
    <row r="20" spans="2:19">
      <c r="B20" s="26">
        <f t="shared" si="0"/>
        <v>4.112794951335589</v>
      </c>
      <c r="C20" s="26">
        <f t="shared" si="1"/>
        <v>184.67886810780072</v>
      </c>
      <c r="D20" s="26">
        <f t="shared" si="2"/>
        <v>78.546319266683639</v>
      </c>
      <c r="E20" s="26">
        <f t="shared" si="3"/>
        <v>0.57168172307632248</v>
      </c>
      <c r="F20" s="26">
        <f t="shared" si="4"/>
        <v>5.074844604029705E-3</v>
      </c>
      <c r="G20" s="26">
        <f t="shared" si="5"/>
        <v>4.1178697959396189</v>
      </c>
      <c r="H20" s="26">
        <f t="shared" si="6"/>
        <v>9.1178697959396189</v>
      </c>
      <c r="I20" s="26">
        <f t="shared" si="7"/>
        <v>2.2142200331176562</v>
      </c>
      <c r="J20" s="26">
        <f t="shared" si="8"/>
        <v>4.1127949513355908</v>
      </c>
      <c r="K20" s="26">
        <f t="shared" si="9"/>
        <v>0.99876760440336598</v>
      </c>
      <c r="L20" s="26">
        <f t="shared" si="10"/>
        <v>78.546319266683639</v>
      </c>
      <c r="M20" s="26">
        <f t="shared" si="11"/>
        <v>0.57168172307632215</v>
      </c>
      <c r="N20" s="26">
        <f t="shared" si="12"/>
        <v>5.0748446040296989E-3</v>
      </c>
      <c r="O20" s="26">
        <f t="shared" si="13"/>
        <v>4.1178697959396207</v>
      </c>
      <c r="P20" s="26">
        <f t="shared" si="14"/>
        <v>5.0050748446040281</v>
      </c>
      <c r="Q20" s="26">
        <f t="shared" si="15"/>
        <v>1.21545242871429</v>
      </c>
      <c r="R20" s="26">
        <f t="shared" si="16"/>
        <v>4.9999999999999982</v>
      </c>
      <c r="S20" s="26">
        <f t="shared" si="17"/>
        <v>0.54837370042579514</v>
      </c>
    </row>
    <row r="21" spans="2:19">
      <c r="B21" s="26">
        <f t="shared" si="0"/>
        <v>3.8815941098915205</v>
      </c>
      <c r="C21" s="26">
        <f t="shared" si="1"/>
        <v>159.80849449619319</v>
      </c>
      <c r="D21" s="26">
        <f t="shared" si="2"/>
        <v>74.130836530085105</v>
      </c>
      <c r="E21" s="26">
        <f t="shared" si="3"/>
        <v>0.55538077100312255</v>
      </c>
      <c r="F21" s="26">
        <f t="shared" si="4"/>
        <v>4.7895621242239573E-3</v>
      </c>
      <c r="G21" s="26">
        <f t="shared" si="5"/>
        <v>3.8863836720157443</v>
      </c>
      <c r="H21" s="26">
        <f t="shared" si="6"/>
        <v>8.8863836720157448</v>
      </c>
      <c r="I21" s="26">
        <f t="shared" si="7"/>
        <v>2.286543074993586</v>
      </c>
      <c r="J21" s="26">
        <f t="shared" si="8"/>
        <v>3.8815941098915197</v>
      </c>
      <c r="K21" s="26">
        <f t="shared" si="9"/>
        <v>0.99876760440336543</v>
      </c>
      <c r="L21" s="26">
        <f t="shared" si="10"/>
        <v>74.130836530085105</v>
      </c>
      <c r="M21" s="26">
        <f t="shared" si="11"/>
        <v>0.55538077100312266</v>
      </c>
      <c r="N21" s="26">
        <f t="shared" si="12"/>
        <v>4.7895621242239591E-3</v>
      </c>
      <c r="O21" s="26">
        <f t="shared" si="13"/>
        <v>3.8863836720157434</v>
      </c>
      <c r="P21" s="26">
        <f t="shared" si="14"/>
        <v>5.0047895621242251</v>
      </c>
      <c r="Q21" s="26">
        <f t="shared" si="15"/>
        <v>1.2877754705902207</v>
      </c>
      <c r="R21" s="26">
        <f t="shared" si="16"/>
        <v>5.0000000000000009</v>
      </c>
      <c r="S21" s="26">
        <f t="shared" si="17"/>
        <v>0.56265857794837082</v>
      </c>
    </row>
    <row r="22" spans="2:19">
      <c r="B22" s="26">
        <f t="shared" si="0"/>
        <v>3.650393268447452</v>
      </c>
      <c r="C22" s="26">
        <f t="shared" si="1"/>
        <v>137.06409314254762</v>
      </c>
      <c r="D22" s="26">
        <f t="shared" si="2"/>
        <v>69.715353793486656</v>
      </c>
      <c r="E22" s="26">
        <f t="shared" si="3"/>
        <v>0.53858667742577271</v>
      </c>
      <c r="F22" s="26">
        <f t="shared" si="4"/>
        <v>4.5042796444182192E-3</v>
      </c>
      <c r="G22" s="26">
        <f t="shared" si="5"/>
        <v>3.6548975480918702</v>
      </c>
      <c r="H22" s="26">
        <f t="shared" si="6"/>
        <v>8.6548975480918706</v>
      </c>
      <c r="I22" s="26">
        <f t="shared" si="7"/>
        <v>2.3680274027408439</v>
      </c>
      <c r="J22" s="26">
        <f t="shared" si="8"/>
        <v>3.6503932684474529</v>
      </c>
      <c r="K22" s="26">
        <f t="shared" si="9"/>
        <v>0.99876760440336587</v>
      </c>
      <c r="L22" s="26">
        <f t="shared" si="10"/>
        <v>69.715353793486656</v>
      </c>
      <c r="M22" s="26">
        <f t="shared" si="11"/>
        <v>0.5385866774257726</v>
      </c>
      <c r="N22" s="26">
        <f t="shared" si="12"/>
        <v>4.5042796444182175E-3</v>
      </c>
      <c r="O22" s="26">
        <f t="shared" si="13"/>
        <v>3.6548975480918711</v>
      </c>
      <c r="P22" s="26">
        <f t="shared" si="14"/>
        <v>5.0045042796444177</v>
      </c>
      <c r="Q22" s="26">
        <f t="shared" si="15"/>
        <v>1.3692597983374781</v>
      </c>
      <c r="R22" s="26">
        <f t="shared" si="16"/>
        <v>4.9999999999999991</v>
      </c>
      <c r="S22" s="26">
        <f t="shared" si="17"/>
        <v>0.57770758951414047</v>
      </c>
    </row>
    <row r="23" spans="2:19">
      <c r="B23" s="26">
        <f t="shared" si="0"/>
        <v>3.4191924270033835</v>
      </c>
      <c r="C23" s="26">
        <f t="shared" si="1"/>
        <v>116.38135708834271</v>
      </c>
      <c r="D23" s="26">
        <f t="shared" si="2"/>
        <v>65.299871056888151</v>
      </c>
      <c r="E23" s="26">
        <f t="shared" si="3"/>
        <v>0.52125177927853972</v>
      </c>
      <c r="F23" s="26">
        <f t="shared" si="4"/>
        <v>4.2189971646124759E-3</v>
      </c>
      <c r="G23" s="26">
        <f t="shared" si="5"/>
        <v>3.423411424167996</v>
      </c>
      <c r="H23" s="26">
        <f t="shared" si="6"/>
        <v>8.4234114241679965</v>
      </c>
      <c r="I23" s="26">
        <f t="shared" si="7"/>
        <v>2.4605314350188476</v>
      </c>
      <c r="J23" s="26">
        <f t="shared" si="8"/>
        <v>3.4191924270033835</v>
      </c>
      <c r="K23" s="26">
        <f t="shared" si="9"/>
        <v>0.99876760440336565</v>
      </c>
      <c r="L23" s="26">
        <f t="shared" si="10"/>
        <v>65.299871056888151</v>
      </c>
      <c r="M23" s="26">
        <f t="shared" si="11"/>
        <v>0.52125177927853972</v>
      </c>
      <c r="N23" s="26">
        <f t="shared" si="12"/>
        <v>4.2189971646124759E-3</v>
      </c>
      <c r="O23" s="26">
        <f t="shared" si="13"/>
        <v>3.423411424167996</v>
      </c>
      <c r="P23" s="26">
        <f t="shared" si="14"/>
        <v>5.0042189971646129</v>
      </c>
      <c r="Q23" s="26">
        <f t="shared" si="15"/>
        <v>1.4617638306154821</v>
      </c>
      <c r="R23" s="26">
        <f t="shared" si="16"/>
        <v>5.0000000000000009</v>
      </c>
      <c r="S23" s="26">
        <f t="shared" si="17"/>
        <v>0.59358373326681768</v>
      </c>
    </row>
    <row r="24" spans="2:19">
      <c r="B24" s="26">
        <f t="shared" si="0"/>
        <v>3.1879915855593151</v>
      </c>
      <c r="C24" s="26">
        <f t="shared" si="1"/>
        <v>97.69390643543943</v>
      </c>
      <c r="D24" s="26">
        <f t="shared" si="2"/>
        <v>60.884388320289673</v>
      </c>
      <c r="E24" s="26">
        <f t="shared" si="3"/>
        <v>0.50332020196049509</v>
      </c>
      <c r="F24" s="26">
        <f t="shared" si="4"/>
        <v>3.9337146848067326E-3</v>
      </c>
      <c r="G24" s="26">
        <f t="shared" si="5"/>
        <v>3.1919253002441219</v>
      </c>
      <c r="H24" s="26">
        <f t="shared" si="6"/>
        <v>8.1919253002441224</v>
      </c>
      <c r="I24" s="26">
        <f t="shared" si="7"/>
        <v>2.5664526985069465</v>
      </c>
      <c r="J24" s="26">
        <f t="shared" si="8"/>
        <v>3.1879915855593155</v>
      </c>
      <c r="K24" s="26">
        <f t="shared" si="9"/>
        <v>0.99876760440336576</v>
      </c>
      <c r="L24" s="26">
        <f t="shared" si="10"/>
        <v>60.884388320289673</v>
      </c>
      <c r="M24" s="26">
        <f t="shared" si="11"/>
        <v>0.50332020196049498</v>
      </c>
      <c r="N24" s="26">
        <f t="shared" si="12"/>
        <v>3.9337146848067309E-3</v>
      </c>
      <c r="O24" s="26">
        <f t="shared" si="13"/>
        <v>3.1919253002441224</v>
      </c>
      <c r="P24" s="26">
        <f t="shared" si="14"/>
        <v>5.0039337146848073</v>
      </c>
      <c r="Q24" s="26">
        <f t="shared" si="15"/>
        <v>1.5676850941035809</v>
      </c>
      <c r="R24" s="26">
        <f t="shared" si="16"/>
        <v>5.0000000000000009</v>
      </c>
      <c r="S24" s="26">
        <f t="shared" si="17"/>
        <v>0.61035712811626819</v>
      </c>
    </row>
    <row r="25" spans="2:19">
      <c r="B25" s="26">
        <f t="shared" si="0"/>
        <v>2.9567907441152466</v>
      </c>
      <c r="C25" s="26">
        <f t="shared" si="1"/>
        <v>80.933073769405425</v>
      </c>
      <c r="D25" s="26">
        <f t="shared" si="2"/>
        <v>56.468905583691182</v>
      </c>
      <c r="E25" s="26">
        <f t="shared" si="3"/>
        <v>0.48472573069939628</v>
      </c>
      <c r="F25" s="26">
        <f t="shared" si="4"/>
        <v>3.648432205000988E-3</v>
      </c>
      <c r="G25" s="26">
        <f t="shared" si="5"/>
        <v>2.9604391763202473</v>
      </c>
      <c r="H25" s="26">
        <f t="shared" si="6"/>
        <v>7.9604391763202473</v>
      </c>
      <c r="I25" s="26">
        <f t="shared" si="7"/>
        <v>2.6889386007298</v>
      </c>
      <c r="J25" s="26">
        <f t="shared" si="8"/>
        <v>2.9567907441152466</v>
      </c>
      <c r="K25" s="26">
        <f t="shared" si="9"/>
        <v>0.99876760440336565</v>
      </c>
      <c r="L25" s="26">
        <f t="shared" si="10"/>
        <v>56.468905583691182</v>
      </c>
      <c r="M25" s="26">
        <f t="shared" si="11"/>
        <v>0.48472573069939628</v>
      </c>
      <c r="N25" s="26">
        <f t="shared" si="12"/>
        <v>3.648432205000988E-3</v>
      </c>
      <c r="O25" s="26">
        <f t="shared" si="13"/>
        <v>2.9604391763202473</v>
      </c>
      <c r="P25" s="26">
        <f t="shared" si="14"/>
        <v>5.0036484322050008</v>
      </c>
      <c r="Q25" s="26">
        <f t="shared" si="15"/>
        <v>1.6901709963264342</v>
      </c>
      <c r="R25" s="26">
        <f t="shared" si="16"/>
        <v>5</v>
      </c>
      <c r="S25" s="26">
        <f t="shared" si="17"/>
        <v>0.62810604908249235</v>
      </c>
    </row>
    <row r="26" spans="2:19">
      <c r="B26" s="26">
        <f t="shared" si="0"/>
        <v>2.7255899026711781</v>
      </c>
      <c r="C26" s="26">
        <f t="shared" si="1"/>
        <v>66.027649755623017</v>
      </c>
      <c r="D26" s="26">
        <f t="shared" si="2"/>
        <v>52.053422847092691</v>
      </c>
      <c r="E26" s="26">
        <f t="shared" si="3"/>
        <v>0.46538891510496222</v>
      </c>
      <c r="F26" s="26">
        <f t="shared" si="4"/>
        <v>3.3631497251952443E-3</v>
      </c>
      <c r="G26" s="26">
        <f t="shared" si="5"/>
        <v>2.7289530523963732</v>
      </c>
      <c r="H26" s="26">
        <f t="shared" si="6"/>
        <v>7.7289530523963732</v>
      </c>
      <c r="I26" s="26">
        <f t="shared" si="7"/>
        <v>2.8322044769547627</v>
      </c>
      <c r="J26" s="26">
        <f t="shared" si="8"/>
        <v>2.7255899026711781</v>
      </c>
      <c r="K26" s="26">
        <f t="shared" si="9"/>
        <v>0.99876760440336565</v>
      </c>
      <c r="L26" s="26">
        <f t="shared" si="10"/>
        <v>52.053422847092691</v>
      </c>
      <c r="M26" s="26">
        <f t="shared" si="11"/>
        <v>0.46538891510496222</v>
      </c>
      <c r="N26" s="26">
        <f t="shared" si="12"/>
        <v>3.3631497251952443E-3</v>
      </c>
      <c r="O26" s="26">
        <f t="shared" si="13"/>
        <v>2.7289530523963732</v>
      </c>
      <c r="P26" s="26">
        <f t="shared" si="14"/>
        <v>5.0033631497251951</v>
      </c>
      <c r="Q26" s="26">
        <f t="shared" si="15"/>
        <v>1.833436872551397</v>
      </c>
      <c r="R26" s="26">
        <f t="shared" si="16"/>
        <v>5</v>
      </c>
      <c r="S26" s="26">
        <f t="shared" si="17"/>
        <v>0.64691814869411612</v>
      </c>
    </row>
    <row r="27" spans="2:19">
      <c r="B27" s="26">
        <f t="shared" si="0"/>
        <v>2.4943890612271096</v>
      </c>
      <c r="C27" s="26">
        <f t="shared" si="1"/>
        <v>52.903577707974918</v>
      </c>
      <c r="D27" s="26">
        <f t="shared" si="2"/>
        <v>47.637940110494227</v>
      </c>
      <c r="E27" s="26">
        <f t="shared" si="3"/>
        <v>0.44521303956991637</v>
      </c>
      <c r="F27" s="26">
        <f t="shared" si="4"/>
        <v>3.0778672453895014E-3</v>
      </c>
      <c r="G27" s="26">
        <f t="shared" si="5"/>
        <v>2.4974669284724991</v>
      </c>
      <c r="H27" s="26">
        <f t="shared" si="6"/>
        <v>7.4974669284724991</v>
      </c>
      <c r="I27" s="26">
        <f t="shared" si="7"/>
        <v>3.0020285125689732</v>
      </c>
      <c r="J27" s="26">
        <f t="shared" si="8"/>
        <v>2.4943890612271105</v>
      </c>
      <c r="K27" s="26">
        <f t="shared" si="9"/>
        <v>0.99876760440336598</v>
      </c>
      <c r="L27" s="26">
        <f t="shared" si="10"/>
        <v>47.637940110494227</v>
      </c>
      <c r="M27" s="26">
        <f t="shared" si="11"/>
        <v>0.4452130395699162</v>
      </c>
      <c r="N27" s="26">
        <f t="shared" si="12"/>
        <v>3.0778672453894993E-3</v>
      </c>
      <c r="O27" s="26">
        <f t="shared" si="13"/>
        <v>2.4974669284725</v>
      </c>
      <c r="P27" s="26">
        <f t="shared" si="14"/>
        <v>5.0030778672453886</v>
      </c>
      <c r="Q27" s="26">
        <f t="shared" si="15"/>
        <v>2.0032609081656076</v>
      </c>
      <c r="R27" s="26">
        <f t="shared" si="16"/>
        <v>4.9999999999999991</v>
      </c>
      <c r="S27" s="26">
        <f t="shared" si="17"/>
        <v>0.66689190465274606</v>
      </c>
    </row>
    <row r="28" spans="2:19">
      <c r="B28" s="26">
        <f t="shared" si="0"/>
        <v>2.2631882197830411</v>
      </c>
      <c r="C28" s="26">
        <f t="shared" si="1"/>
        <v>41.483581516614983</v>
      </c>
      <c r="D28" s="26">
        <f t="shared" si="2"/>
        <v>43.222457373895722</v>
      </c>
      <c r="E28" s="26">
        <f t="shared" si="3"/>
        <v>0.42407836410691113</v>
      </c>
      <c r="F28" s="26">
        <f t="shared" si="4"/>
        <v>2.792584765583756E-3</v>
      </c>
      <c r="G28" s="26">
        <f t="shared" si="5"/>
        <v>2.2659808045486249</v>
      </c>
      <c r="H28" s="26">
        <f t="shared" si="6"/>
        <v>7.2659808045486249</v>
      </c>
      <c r="I28" s="26">
        <f t="shared" si="7"/>
        <v>3.2065500245912197</v>
      </c>
      <c r="J28" s="26">
        <f t="shared" si="8"/>
        <v>2.2631882197830411</v>
      </c>
      <c r="K28" s="26">
        <f t="shared" si="9"/>
        <v>0.99876760440336554</v>
      </c>
      <c r="L28" s="26">
        <f t="shared" si="10"/>
        <v>43.222457373895722</v>
      </c>
      <c r="M28" s="26">
        <f t="shared" si="11"/>
        <v>0.42407836410691113</v>
      </c>
      <c r="N28" s="26">
        <f t="shared" si="12"/>
        <v>2.792584765583756E-3</v>
      </c>
      <c r="O28" s="26">
        <f t="shared" si="13"/>
        <v>2.2659808045486249</v>
      </c>
      <c r="P28" s="26">
        <f t="shared" si="14"/>
        <v>5.0027925847655839</v>
      </c>
      <c r="Q28" s="26">
        <f t="shared" si="15"/>
        <v>2.2077824201878542</v>
      </c>
      <c r="R28" s="26">
        <f t="shared" si="16"/>
        <v>5</v>
      </c>
      <c r="S28" s="26">
        <f t="shared" si="17"/>
        <v>0.68813834422324882</v>
      </c>
    </row>
    <row r="29" spans="2:19">
      <c r="B29" s="26">
        <f t="shared" si="0"/>
        <v>2.0319873783389726</v>
      </c>
      <c r="C29" s="26">
        <f t="shared" si="1"/>
        <v>31.686704572359638</v>
      </c>
      <c r="D29" s="26">
        <f t="shared" si="2"/>
        <v>38.806974637297238</v>
      </c>
      <c r="E29" s="26">
        <f t="shared" si="3"/>
        <v>0.40183363125067595</v>
      </c>
      <c r="F29" s="26">
        <f t="shared" si="4"/>
        <v>2.5073022857780153E-3</v>
      </c>
      <c r="G29" s="26">
        <f t="shared" si="5"/>
        <v>2.0344946806247508</v>
      </c>
      <c r="H29" s="26">
        <f t="shared" si="6"/>
        <v>7.0344946806247508</v>
      </c>
      <c r="I29" s="26">
        <f t="shared" si="7"/>
        <v>3.4576127171119486</v>
      </c>
      <c r="J29" s="26">
        <f t="shared" si="8"/>
        <v>2.0319873783389726</v>
      </c>
      <c r="K29" s="26">
        <f t="shared" si="9"/>
        <v>0.99876760440336554</v>
      </c>
      <c r="L29" s="26">
        <f t="shared" si="10"/>
        <v>38.806974637297238</v>
      </c>
      <c r="M29" s="26">
        <f t="shared" si="11"/>
        <v>0.40183363125067595</v>
      </c>
      <c r="N29" s="26">
        <f t="shared" si="12"/>
        <v>2.5073022857780153E-3</v>
      </c>
      <c r="O29" s="26">
        <f t="shared" si="13"/>
        <v>2.0344946806247508</v>
      </c>
      <c r="P29" s="26">
        <f t="shared" si="14"/>
        <v>5.0025073022857782</v>
      </c>
      <c r="Q29" s="26">
        <f t="shared" si="15"/>
        <v>2.4588451127085831</v>
      </c>
      <c r="R29" s="26">
        <f t="shared" si="16"/>
        <v>5</v>
      </c>
      <c r="S29" s="26">
        <f t="shared" si="17"/>
        <v>0.71078310909404763</v>
      </c>
    </row>
    <row r="30" spans="2:19">
      <c r="B30" s="26">
        <f t="shared" si="0"/>
        <v>1.8007865368949041</v>
      </c>
      <c r="C30" s="26">
        <f t="shared" si="1"/>
        <v>23.427726618804982</v>
      </c>
      <c r="D30" s="26">
        <f t="shared" si="2"/>
        <v>34.39149190069876</v>
      </c>
      <c r="E30" s="26">
        <f t="shared" si="3"/>
        <v>0.37828306267214001</v>
      </c>
      <c r="F30" s="26">
        <f t="shared" si="4"/>
        <v>2.2220198059722698E-3</v>
      </c>
      <c r="G30" s="26">
        <f t="shared" si="5"/>
        <v>1.8030085567008765</v>
      </c>
      <c r="H30" s="26">
        <f t="shared" si="6"/>
        <v>6.8030085567008767</v>
      </c>
      <c r="I30" s="26">
        <f t="shared" si="7"/>
        <v>3.7731426905421572</v>
      </c>
      <c r="J30" s="26">
        <f t="shared" si="8"/>
        <v>1.8007865368949043</v>
      </c>
      <c r="K30" s="26">
        <f t="shared" si="9"/>
        <v>0.99876760440336565</v>
      </c>
      <c r="L30" s="26">
        <f t="shared" si="10"/>
        <v>34.39149190069876</v>
      </c>
      <c r="M30" s="26">
        <f t="shared" si="11"/>
        <v>0.37828306267214001</v>
      </c>
      <c r="N30" s="26">
        <f t="shared" si="12"/>
        <v>2.2220198059722698E-3</v>
      </c>
      <c r="O30" s="26">
        <f t="shared" si="13"/>
        <v>1.8030085567008767</v>
      </c>
      <c r="P30" s="26">
        <f t="shared" si="14"/>
        <v>5.0022220198059726</v>
      </c>
      <c r="Q30" s="26">
        <f t="shared" si="15"/>
        <v>2.7743750861387917</v>
      </c>
      <c r="R30" s="26">
        <f t="shared" si="16"/>
        <v>5</v>
      </c>
      <c r="S30" s="26">
        <f t="shared" si="17"/>
        <v>0.73496894180370587</v>
      </c>
    </row>
    <row r="31" spans="2:19">
      <c r="B31" s="26">
        <f t="shared" si="0"/>
        <v>1.5695856954508356</v>
      </c>
      <c r="C31" s="26">
        <f t="shared" si="1"/>
        <v>16.616407716860003</v>
      </c>
      <c r="D31" s="26">
        <f t="shared" si="2"/>
        <v>29.976009164100276</v>
      </c>
      <c r="E31" s="26">
        <f t="shared" si="3"/>
        <v>0.35316551899233367</v>
      </c>
      <c r="F31" s="26">
        <f t="shared" si="4"/>
        <v>1.9367373261665276E-3</v>
      </c>
      <c r="G31" s="26">
        <f t="shared" si="5"/>
        <v>1.5715224327770021</v>
      </c>
      <c r="H31" s="26">
        <f t="shared" si="6"/>
        <v>6.5715224327770017</v>
      </c>
      <c r="I31" s="26">
        <f t="shared" si="7"/>
        <v>4.1816281433314391</v>
      </c>
      <c r="J31" s="26">
        <f t="shared" si="8"/>
        <v>1.5695856954508358</v>
      </c>
      <c r="K31" s="26">
        <f t="shared" si="9"/>
        <v>0.99876760440336576</v>
      </c>
      <c r="L31" s="26">
        <f t="shared" si="10"/>
        <v>29.976009164100276</v>
      </c>
      <c r="M31" s="26">
        <f t="shared" si="11"/>
        <v>0.35316551899233362</v>
      </c>
      <c r="N31" s="26">
        <f t="shared" si="12"/>
        <v>1.936737326166527E-3</v>
      </c>
      <c r="O31" s="26">
        <f t="shared" si="13"/>
        <v>1.5715224327770023</v>
      </c>
      <c r="P31" s="26">
        <f t="shared" si="14"/>
        <v>5.0019367373261661</v>
      </c>
      <c r="Q31" s="26">
        <f t="shared" si="15"/>
        <v>3.1828605389280735</v>
      </c>
      <c r="R31" s="26">
        <f t="shared" si="16"/>
        <v>4.9999999999999991</v>
      </c>
      <c r="S31" s="26">
        <f t="shared" si="17"/>
        <v>0.7608586976834063</v>
      </c>
    </row>
    <row r="32" spans="2:19">
      <c r="B32" s="26">
        <f t="shared" si="0"/>
        <v>1.3383848540067671</v>
      </c>
      <c r="C32" s="26">
        <f t="shared" si="1"/>
        <v>11.156477472845509</v>
      </c>
      <c r="D32" s="26">
        <f t="shared" si="2"/>
        <v>25.560526427501788</v>
      </c>
      <c r="E32" s="26">
        <f t="shared" si="3"/>
        <v>0.32611913790152602</v>
      </c>
      <c r="F32" s="26">
        <f t="shared" si="4"/>
        <v>1.6514548463607847E-3</v>
      </c>
      <c r="G32" s="26">
        <f t="shared" si="5"/>
        <v>1.340036308853128</v>
      </c>
      <c r="H32" s="26">
        <f t="shared" si="6"/>
        <v>6.3400363088531275</v>
      </c>
      <c r="I32" s="26">
        <f t="shared" si="7"/>
        <v>4.7312421812504892</v>
      </c>
      <c r="J32" s="26">
        <f t="shared" si="8"/>
        <v>1.3383848540067671</v>
      </c>
      <c r="K32" s="26">
        <f t="shared" si="9"/>
        <v>0.99876760440336554</v>
      </c>
      <c r="L32" s="26">
        <f t="shared" si="10"/>
        <v>25.560526427501788</v>
      </c>
      <c r="M32" s="26">
        <f t="shared" si="11"/>
        <v>0.32611913790152602</v>
      </c>
      <c r="N32" s="26">
        <f t="shared" si="12"/>
        <v>1.6514548463607847E-3</v>
      </c>
      <c r="O32" s="26">
        <f t="shared" si="13"/>
        <v>1.340036308853128</v>
      </c>
      <c r="P32" s="26">
        <f t="shared" si="14"/>
        <v>5.0016514548463604</v>
      </c>
      <c r="Q32" s="26">
        <f t="shared" si="15"/>
        <v>3.7324745768471237</v>
      </c>
      <c r="R32" s="26">
        <f t="shared" si="16"/>
        <v>5</v>
      </c>
      <c r="S32" s="26">
        <f t="shared" si="17"/>
        <v>0.78863901662804015</v>
      </c>
    </row>
    <row r="33" spans="2:19">
      <c r="B33" s="26">
        <f t="shared" si="0"/>
        <v>1.1071840125626986</v>
      </c>
      <c r="C33" s="26">
        <f t="shared" si="1"/>
        <v>6.9442296518920603</v>
      </c>
      <c r="D33" s="26">
        <f t="shared" si="2"/>
        <v>21.145043690903304</v>
      </c>
      <c r="E33" s="26">
        <f t="shared" si="3"/>
        <v>0.29661675678583077</v>
      </c>
      <c r="F33" s="26">
        <f t="shared" si="4"/>
        <v>1.3661723665550417E-3</v>
      </c>
      <c r="G33" s="26">
        <f t="shared" si="5"/>
        <v>1.1085501849292536</v>
      </c>
      <c r="H33" s="26">
        <f t="shared" si="6"/>
        <v>6.1085501849292534</v>
      </c>
      <c r="I33" s="26">
        <f t="shared" si="7"/>
        <v>5.5103957114211246</v>
      </c>
      <c r="J33" s="26">
        <f t="shared" si="8"/>
        <v>1.1071840125626986</v>
      </c>
      <c r="K33" s="26">
        <f t="shared" si="9"/>
        <v>0.99876760440336565</v>
      </c>
      <c r="L33" s="26">
        <f t="shared" si="10"/>
        <v>21.145043690903304</v>
      </c>
      <c r="M33" s="26">
        <f t="shared" si="11"/>
        <v>0.29661675678583077</v>
      </c>
      <c r="N33" s="26">
        <f t="shared" si="12"/>
        <v>1.3661723665550417E-3</v>
      </c>
      <c r="O33" s="26">
        <f t="shared" si="13"/>
        <v>1.1085501849292536</v>
      </c>
      <c r="P33" s="26">
        <f t="shared" si="14"/>
        <v>5.0013661723665548</v>
      </c>
      <c r="Q33" s="26">
        <f t="shared" si="15"/>
        <v>4.5116281070177591</v>
      </c>
      <c r="R33" s="26">
        <f t="shared" si="16"/>
        <v>5</v>
      </c>
      <c r="S33" s="26">
        <f t="shared" si="17"/>
        <v>0.81852482972731899</v>
      </c>
    </row>
    <row r="34" spans="2:19">
      <c r="B34" s="26">
        <f t="shared" si="0"/>
        <v>0.87598317111863022</v>
      </c>
      <c r="C34" s="26">
        <f t="shared" si="1"/>
        <v>3.8664639639520999</v>
      </c>
      <c r="D34" s="26">
        <f t="shared" si="2"/>
        <v>16.729560954304819</v>
      </c>
      <c r="E34" s="26">
        <f t="shared" si="3"/>
        <v>0.26383576085636085</v>
      </c>
      <c r="F34" s="26">
        <f t="shared" si="4"/>
        <v>1.0808898867492984E-3</v>
      </c>
      <c r="G34" s="26">
        <f t="shared" si="5"/>
        <v>0.87706406100537948</v>
      </c>
      <c r="H34" s="26">
        <f t="shared" si="6"/>
        <v>5.8770640610053793</v>
      </c>
      <c r="I34" s="26">
        <f t="shared" si="7"/>
        <v>6.7008378547269336</v>
      </c>
      <c r="J34" s="26">
        <f t="shared" si="8"/>
        <v>0.87598317111863022</v>
      </c>
      <c r="K34" s="26">
        <f t="shared" si="9"/>
        <v>0.99876760440336565</v>
      </c>
      <c r="L34" s="26">
        <f t="shared" si="10"/>
        <v>16.729560954304819</v>
      </c>
      <c r="M34" s="26">
        <f t="shared" si="11"/>
        <v>0.26383576085636085</v>
      </c>
      <c r="N34" s="26">
        <f t="shared" si="12"/>
        <v>1.0808898867492984E-3</v>
      </c>
      <c r="O34" s="26">
        <f t="shared" si="13"/>
        <v>0.87706406100537948</v>
      </c>
      <c r="P34" s="26">
        <f t="shared" si="14"/>
        <v>5.0010808898867491</v>
      </c>
      <c r="Q34" s="26">
        <f t="shared" si="15"/>
        <v>5.7020702503235681</v>
      </c>
      <c r="R34" s="26">
        <f t="shared" si="16"/>
        <v>5</v>
      </c>
      <c r="S34" s="26">
        <f t="shared" si="17"/>
        <v>0.85076493094149774</v>
      </c>
    </row>
    <row r="35" spans="2:19">
      <c r="B35" s="26">
        <f t="shared" si="0"/>
        <v>0.64478232967456184</v>
      </c>
      <c r="C35" s="26">
        <f t="shared" si="1"/>
        <v>1.797245386442426</v>
      </c>
      <c r="D35" s="26">
        <f t="shared" si="2"/>
        <v>12.314078217706337</v>
      </c>
      <c r="E35" s="26">
        <f t="shared" ref="E35:E37" si="18">C35/(B35*D35)</f>
        <v>0.22635617289388185</v>
      </c>
      <c r="F35" s="26">
        <f t="shared" si="4"/>
        <v>7.9560740694355485E-4</v>
      </c>
      <c r="G35" s="26">
        <f t="shared" ref="G35:G37" si="19">F35+B35</f>
        <v>0.64557793708150535</v>
      </c>
      <c r="H35" s="26">
        <f t="shared" si="6"/>
        <v>5.6455779370815051</v>
      </c>
      <c r="I35" s="26">
        <f t="shared" ref="I35:I37" si="20">H35/G35</f>
        <v>8.7449982609438859</v>
      </c>
      <c r="J35" s="26">
        <f t="shared" ref="J35:J37" si="21">MIN(H35,$D$7*C35^$D$8)</f>
        <v>0.64478232967456184</v>
      </c>
      <c r="K35" s="26">
        <f t="shared" ref="K35:K37" si="22">J35/G35</f>
        <v>0.99876760440336565</v>
      </c>
      <c r="L35" s="26">
        <f t="shared" ref="L35:L37" si="23">$D$5*C35^$D$6</f>
        <v>12.314078217706337</v>
      </c>
      <c r="M35" s="26">
        <f t="shared" ref="M35:M37" si="24">C35/(L35*J35)</f>
        <v>0.22635617289388185</v>
      </c>
      <c r="N35" s="26">
        <f t="shared" si="12"/>
        <v>7.9560740694355485E-4</v>
      </c>
      <c r="O35" s="26">
        <f t="shared" ref="O35:O37" si="25">N35+J35</f>
        <v>0.64557793708150535</v>
      </c>
      <c r="P35" s="26">
        <f t="shared" ref="P35:P37" si="26">H35-J35</f>
        <v>5.0007956074069435</v>
      </c>
      <c r="Q35" s="26">
        <f t="shared" ref="Q35:Q37" si="27">P35/G35</f>
        <v>7.7462306565405195</v>
      </c>
      <c r="R35" s="26">
        <f t="shared" ref="R35:R37" si="28">MAX(P35-N35,0)</f>
        <v>5</v>
      </c>
      <c r="S35" s="26">
        <f t="shared" ref="S35:S37" si="29">R35/H35</f>
        <v>0.88564891951252767</v>
      </c>
    </row>
    <row r="36" spans="2:19">
      <c r="B36" s="26">
        <f t="shared" si="0"/>
        <v>0.41358148823049345</v>
      </c>
      <c r="C36" s="26">
        <f t="shared" si="1"/>
        <v>0.59221211673854057</v>
      </c>
      <c r="D36" s="26">
        <f t="shared" si="2"/>
        <v>7.898595481107856</v>
      </c>
      <c r="E36" s="26">
        <f t="shared" si="18"/>
        <v>0.1812868591698667</v>
      </c>
      <c r="F36" s="26">
        <f t="shared" si="4"/>
        <v>5.1032492713781177E-4</v>
      </c>
      <c r="G36" s="26">
        <f t="shared" si="19"/>
        <v>0.41409181315763127</v>
      </c>
      <c r="H36" s="26">
        <f t="shared" si="6"/>
        <v>5.414091813157631</v>
      </c>
      <c r="I36" s="26">
        <f t="shared" si="20"/>
        <v>13.07461688718937</v>
      </c>
      <c r="J36" s="26">
        <f t="shared" si="21"/>
        <v>0.41358148823049345</v>
      </c>
      <c r="K36" s="26">
        <f t="shared" si="22"/>
        <v>0.99876760440336565</v>
      </c>
      <c r="L36" s="26">
        <f t="shared" si="23"/>
        <v>7.898595481107856</v>
      </c>
      <c r="M36" s="26">
        <f t="shared" si="24"/>
        <v>0.1812868591698667</v>
      </c>
      <c r="N36" s="26">
        <f t="shared" si="12"/>
        <v>5.1032492713781177E-4</v>
      </c>
      <c r="O36" s="26">
        <f t="shared" si="25"/>
        <v>0.41409181315763127</v>
      </c>
      <c r="P36" s="26">
        <f t="shared" si="26"/>
        <v>5.0005103249271379</v>
      </c>
      <c r="Q36" s="26">
        <f t="shared" si="27"/>
        <v>12.075849282786004</v>
      </c>
      <c r="R36" s="26">
        <f t="shared" si="28"/>
        <v>5</v>
      </c>
      <c r="S36" s="26">
        <f t="shared" si="29"/>
        <v>0.92351592336293931</v>
      </c>
    </row>
    <row r="37" spans="2:19">
      <c r="B37" s="26">
        <f t="shared" si="0"/>
        <v>0.18238064678642504</v>
      </c>
      <c r="C37" s="26">
        <f t="shared" si="1"/>
        <v>7.6475343894698622E-2</v>
      </c>
      <c r="D37" s="26">
        <f t="shared" si="2"/>
        <v>3.4831127445093721</v>
      </c>
      <c r="E37" s="26">
        <f t="shared" si="18"/>
        <v>0.12038576995718893</v>
      </c>
      <c r="F37" s="26">
        <f t="shared" si="4"/>
        <v>2.250424473320685E-4</v>
      </c>
      <c r="G37" s="26">
        <f t="shared" si="19"/>
        <v>0.18260568923375711</v>
      </c>
      <c r="H37" s="26">
        <f t="shared" si="6"/>
        <v>5.1826056892337569</v>
      </c>
      <c r="I37" s="26">
        <f t="shared" si="20"/>
        <v>28.381403180704858</v>
      </c>
      <c r="J37" s="26">
        <f t="shared" si="21"/>
        <v>0.18238064678642504</v>
      </c>
      <c r="K37" s="26">
        <f t="shared" si="22"/>
        <v>0.99876760440336565</v>
      </c>
      <c r="L37" s="26">
        <f t="shared" si="23"/>
        <v>3.4831127445093721</v>
      </c>
      <c r="M37" s="26">
        <f t="shared" si="24"/>
        <v>0.12038576995718893</v>
      </c>
      <c r="N37" s="26">
        <f t="shared" si="12"/>
        <v>2.250424473320685E-4</v>
      </c>
      <c r="O37" s="26">
        <f t="shared" si="25"/>
        <v>0.18260568923375711</v>
      </c>
      <c r="P37" s="26">
        <f t="shared" si="26"/>
        <v>5.0002250424473322</v>
      </c>
      <c r="Q37" s="26">
        <f t="shared" si="27"/>
        <v>27.382635576301496</v>
      </c>
      <c r="R37" s="26">
        <f t="shared" si="28"/>
        <v>5</v>
      </c>
      <c r="S37" s="26">
        <f t="shared" si="29"/>
        <v>0.96476566032930144</v>
      </c>
    </row>
  </sheetData>
  <sheetCalcPr fullCalcOnLoad="1"/>
  <mergeCells count="3">
    <mergeCell ref="N5:O5"/>
    <mergeCell ref="N6:O6"/>
    <mergeCell ref="N7:O7"/>
  </mergeCells>
  <phoneticPr fontId="13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174"/>
  <sheetViews>
    <sheetView workbookViewId="0">
      <selection activeCell="I33" sqref="I33"/>
    </sheetView>
  </sheetViews>
  <sheetFormatPr baseColWidth="10" defaultColWidth="8.83203125" defaultRowHeight="12"/>
  <cols>
    <col min="1" max="2" width="12.5" style="33" customWidth="1"/>
    <col min="3" max="16384" width="8.83203125" style="30"/>
  </cols>
  <sheetData>
    <row r="1" spans="1:5">
      <c r="A1" s="27" t="s">
        <v>12</v>
      </c>
      <c r="B1" s="28" t="s">
        <v>13</v>
      </c>
      <c r="C1" s="29" t="s">
        <v>14</v>
      </c>
      <c r="D1" s="29" t="s">
        <v>15</v>
      </c>
      <c r="E1" s="29" t="s">
        <v>16</v>
      </c>
    </row>
    <row r="2" spans="1:5">
      <c r="A2" s="31" t="s">
        <v>119</v>
      </c>
      <c r="B2" s="28" t="s">
        <v>120</v>
      </c>
      <c r="C2" s="28" t="s">
        <v>120</v>
      </c>
      <c r="D2" s="28" t="s">
        <v>120</v>
      </c>
      <c r="E2" s="28" t="s">
        <v>120</v>
      </c>
    </row>
    <row r="3" spans="1:5">
      <c r="A3" s="32">
        <v>2</v>
      </c>
      <c r="B3" s="33">
        <v>0.16</v>
      </c>
      <c r="C3" s="33">
        <v>0.52565400000000007</v>
      </c>
      <c r="D3" s="33">
        <v>0.94210005395065299</v>
      </c>
      <c r="E3" s="33">
        <v>1.4</v>
      </c>
    </row>
    <row r="4" spans="1:5">
      <c r="A4" s="32">
        <v>2.1</v>
      </c>
      <c r="B4" s="33">
        <v>0.16</v>
      </c>
      <c r="C4" s="33">
        <v>0.58281166000000018</v>
      </c>
      <c r="D4" s="33">
        <v>1.03034380949015</v>
      </c>
      <c r="E4" s="33">
        <v>1.5</v>
      </c>
    </row>
    <row r="5" spans="1:5">
      <c r="A5" s="32">
        <v>2.2000000000000002</v>
      </c>
      <c r="B5" s="33">
        <v>0.16</v>
      </c>
      <c r="C5" s="33">
        <v>0.64081984000000003</v>
      </c>
      <c r="D5" s="33">
        <v>1.11900727211687</v>
      </c>
      <c r="E5" s="33">
        <v>1.5999999999999901</v>
      </c>
    </row>
    <row r="6" spans="1:5">
      <c r="A6" s="32">
        <v>2.2999999999999998</v>
      </c>
      <c r="B6" s="33">
        <v>0.16</v>
      </c>
      <c r="C6" s="33">
        <v>0.69967853999999985</v>
      </c>
      <c r="D6" s="33">
        <v>1.20805714200576</v>
      </c>
      <c r="E6" s="33">
        <v>1.7</v>
      </c>
    </row>
    <row r="7" spans="1:5">
      <c r="A7" s="32">
        <v>2.4</v>
      </c>
      <c r="B7" s="33">
        <v>0.16</v>
      </c>
      <c r="C7" s="33">
        <v>0.75938775999999986</v>
      </c>
      <c r="D7" s="33">
        <v>1.2974640944565801</v>
      </c>
      <c r="E7" s="33">
        <v>1.7999999999999901</v>
      </c>
    </row>
    <row r="8" spans="1:5">
      <c r="A8" s="32">
        <v>2.5</v>
      </c>
      <c r="B8" s="33">
        <v>0.16</v>
      </c>
      <c r="C8" s="33">
        <v>0.81994750000000005</v>
      </c>
      <c r="D8" s="33">
        <v>1.3872021586157099</v>
      </c>
      <c r="E8" s="33">
        <v>1.9</v>
      </c>
    </row>
    <row r="9" spans="1:5">
      <c r="A9" s="32">
        <v>2.6</v>
      </c>
      <c r="B9" s="33">
        <v>0.16</v>
      </c>
      <c r="C9" s="33">
        <v>0.88135775999999999</v>
      </c>
      <c r="D9" s="33">
        <v>1.47724821449461</v>
      </c>
      <c r="E9" s="33">
        <v>2</v>
      </c>
    </row>
    <row r="10" spans="1:5">
      <c r="A10" s="32">
        <v>2.7</v>
      </c>
      <c r="B10" s="33">
        <v>0.16</v>
      </c>
      <c r="C10" s="33">
        <v>0.94361854000000012</v>
      </c>
      <c r="D10" s="33">
        <v>1.56758158202348</v>
      </c>
      <c r="E10" s="33">
        <v>2.1</v>
      </c>
    </row>
    <row r="11" spans="1:5">
      <c r="A11" s="32">
        <v>2.8</v>
      </c>
      <c r="B11" s="33">
        <v>0.16</v>
      </c>
      <c r="C11" s="33">
        <v>1.0067298399999998</v>
      </c>
      <c r="D11" s="33">
        <v>1.6581836824782801</v>
      </c>
      <c r="E11" s="33">
        <v>2.2000000000000002</v>
      </c>
    </row>
    <row r="12" spans="1:5">
      <c r="A12" s="32">
        <v>2.9</v>
      </c>
      <c r="B12" s="33">
        <v>0.16</v>
      </c>
      <c r="C12" s="33">
        <v>1.0706916599999998</v>
      </c>
      <c r="D12" s="33">
        <v>1.74903775738034</v>
      </c>
      <c r="E12" s="33">
        <v>2.2999999999999998</v>
      </c>
    </row>
    <row r="13" spans="1:5">
      <c r="A13" s="34">
        <v>3</v>
      </c>
      <c r="B13" s="35">
        <v>0.16</v>
      </c>
      <c r="C13" s="35">
        <v>1.1355040000000003</v>
      </c>
      <c r="D13" s="35">
        <v>1.84012863344976</v>
      </c>
      <c r="E13" s="35">
        <v>2.4</v>
      </c>
    </row>
    <row r="14" spans="1:5">
      <c r="A14" s="34">
        <v>3.1</v>
      </c>
      <c r="B14" s="35">
        <v>0.16</v>
      </c>
      <c r="C14" s="35">
        <v>1.2011668600000003</v>
      </c>
      <c r="D14" s="35">
        <v>1.9314425247712601</v>
      </c>
      <c r="E14" s="35">
        <v>2.5</v>
      </c>
    </row>
    <row r="15" spans="1:5">
      <c r="A15" s="34">
        <v>3.2</v>
      </c>
      <c r="B15" s="35">
        <v>0.16</v>
      </c>
      <c r="C15" s="35">
        <v>1.2676802400000005</v>
      </c>
      <c r="D15" s="35">
        <v>2.0229668652620898</v>
      </c>
      <c r="E15" s="35">
        <v>2.6</v>
      </c>
    </row>
    <row r="16" spans="1:5">
      <c r="A16" s="34">
        <v>3.3</v>
      </c>
      <c r="B16" s="35">
        <v>0.16</v>
      </c>
      <c r="C16" s="35">
        <v>1.3350441399999999</v>
      </c>
      <c r="D16" s="35">
        <v>2.1146901659922399</v>
      </c>
      <c r="E16" s="35">
        <v>2.7</v>
      </c>
    </row>
    <row r="17" spans="1:5">
      <c r="A17" s="34">
        <v>3.4</v>
      </c>
      <c r="B17" s="35">
        <v>0.16</v>
      </c>
      <c r="C17" s="35">
        <v>1.40325856</v>
      </c>
      <c r="D17" s="35">
        <v>2.2066018930245401</v>
      </c>
      <c r="E17" s="35">
        <v>2.8</v>
      </c>
    </row>
    <row r="18" spans="1:5">
      <c r="A18" s="34">
        <v>3.5</v>
      </c>
      <c r="B18" s="35">
        <v>0.16</v>
      </c>
      <c r="C18" s="35">
        <v>1.4723235000000001</v>
      </c>
      <c r="D18" s="35">
        <v>2.2986923623034601</v>
      </c>
      <c r="E18" s="35">
        <v>2.9</v>
      </c>
    </row>
    <row r="19" spans="1:5">
      <c r="A19" s="34">
        <v>3.6</v>
      </c>
      <c r="B19" s="35">
        <v>0.16</v>
      </c>
      <c r="C19" s="35">
        <v>1.5422389600000002</v>
      </c>
      <c r="D19" s="35">
        <v>2.39095264879181</v>
      </c>
      <c r="E19" s="35">
        <v>3</v>
      </c>
    </row>
    <row r="20" spans="1:5">
      <c r="A20" s="34">
        <v>3.7</v>
      </c>
      <c r="B20" s="35">
        <v>0.16</v>
      </c>
      <c r="C20" s="35">
        <v>1.6130049400000004</v>
      </c>
      <c r="D20" s="35">
        <v>2.4525497519319899</v>
      </c>
      <c r="E20" s="35">
        <v>3.1</v>
      </c>
    </row>
    <row r="21" spans="1:5">
      <c r="A21" s="34">
        <v>3.8</v>
      </c>
      <c r="B21" s="35">
        <v>0.16</v>
      </c>
      <c r="C21" s="35">
        <v>1.6846214400000001</v>
      </c>
      <c r="D21" s="35">
        <v>2.5759503051087802</v>
      </c>
      <c r="E21" s="35">
        <v>3.2</v>
      </c>
    </row>
    <row r="22" spans="1:5">
      <c r="A22" s="34">
        <v>3.9</v>
      </c>
      <c r="B22" s="35">
        <v>0.16</v>
      </c>
      <c r="C22" s="35">
        <v>1.7570884600000001</v>
      </c>
      <c r="D22" s="35">
        <v>2.6454788958527602</v>
      </c>
      <c r="E22" s="35">
        <v>3.3</v>
      </c>
    </row>
    <row r="23" spans="1:5">
      <c r="A23" s="34">
        <v>4</v>
      </c>
      <c r="B23" s="35">
        <v>0.16</v>
      </c>
      <c r="C23" s="35">
        <v>1.8304060000000002</v>
      </c>
      <c r="D23" s="35">
        <v>2.7615358850543101</v>
      </c>
      <c r="E23" s="35">
        <v>3.4</v>
      </c>
    </row>
    <row r="24" spans="1:5">
      <c r="A24" s="34">
        <v>4.0999999999999996</v>
      </c>
      <c r="B24" s="35">
        <v>0.16</v>
      </c>
      <c r="C24" s="35">
        <v>1.9045740599999996</v>
      </c>
      <c r="D24" s="35">
        <v>2.7615358850543101</v>
      </c>
      <c r="E24" s="35">
        <v>3.5</v>
      </c>
    </row>
    <row r="25" spans="1:5">
      <c r="A25" s="34">
        <v>4.2</v>
      </c>
      <c r="B25" s="35">
        <v>0.16</v>
      </c>
      <c r="C25" s="35">
        <v>1.9795926400000001</v>
      </c>
      <c r="D25" s="35">
        <v>2.94765843451848</v>
      </c>
      <c r="E25" s="35">
        <v>3.6</v>
      </c>
    </row>
    <row r="26" spans="1:5">
      <c r="A26" s="34">
        <v>4.3</v>
      </c>
      <c r="B26" s="35">
        <v>0.16</v>
      </c>
      <c r="C26" s="35">
        <v>2.0554617400000001</v>
      </c>
      <c r="D26" s="35">
        <v>3.0275784243030999</v>
      </c>
      <c r="E26" s="35">
        <v>3.7</v>
      </c>
    </row>
    <row r="27" spans="1:5">
      <c r="A27" s="34">
        <v>4.4000000000000004</v>
      </c>
      <c r="B27" s="35">
        <v>0.16</v>
      </c>
      <c r="C27" s="35">
        <v>2.1321813600000006</v>
      </c>
      <c r="D27" s="35">
        <v>3.1342736040337198</v>
      </c>
      <c r="E27" s="35">
        <v>3.8</v>
      </c>
    </row>
    <row r="28" spans="1:5">
      <c r="A28" s="34">
        <v>4.5</v>
      </c>
      <c r="B28" s="35">
        <v>0.16</v>
      </c>
      <c r="C28" s="35">
        <v>2.2097515000000003</v>
      </c>
      <c r="D28" s="35">
        <v>3.2277535887783899</v>
      </c>
      <c r="E28" s="35">
        <v>3.9</v>
      </c>
    </row>
    <row r="29" spans="1:5">
      <c r="A29" s="34">
        <v>4.5999999999999996</v>
      </c>
      <c r="B29" s="35">
        <v>0.16</v>
      </c>
      <c r="C29" s="35">
        <v>2.2881721599999993</v>
      </c>
      <c r="D29" s="35">
        <v>3.3213425339948599</v>
      </c>
      <c r="E29" s="35">
        <v>4</v>
      </c>
    </row>
    <row r="30" spans="1:5">
      <c r="A30" s="34">
        <v>4.7</v>
      </c>
      <c r="B30" s="35">
        <v>0.16</v>
      </c>
      <c r="C30" s="35">
        <v>2.3674433400000003</v>
      </c>
      <c r="D30" s="35">
        <v>3.3837936406506102</v>
      </c>
      <c r="E30" s="35">
        <v>4.0999999999999996</v>
      </c>
    </row>
    <row r="31" spans="1:5">
      <c r="A31" s="34">
        <v>4.75</v>
      </c>
      <c r="B31" s="35">
        <v>0.16</v>
      </c>
      <c r="C31" s="35">
        <v>2.407397875</v>
      </c>
      <c r="D31" s="35">
        <v>3.4619212522908001</v>
      </c>
      <c r="E31" s="35">
        <v>4.0999999999999996</v>
      </c>
    </row>
    <row r="32" spans="1:5">
      <c r="A32" s="34">
        <v>4.8</v>
      </c>
      <c r="B32" s="35">
        <v>0.16</v>
      </c>
      <c r="C32" s="35">
        <v>2.4475650399999997</v>
      </c>
      <c r="D32" s="35">
        <v>3.5088309680384602</v>
      </c>
      <c r="E32" s="35">
        <v>4.2</v>
      </c>
    </row>
    <row r="33" spans="1:5">
      <c r="A33" s="34">
        <v>4.9000000000000004</v>
      </c>
      <c r="B33" s="35">
        <v>0.16</v>
      </c>
      <c r="C33" s="35">
        <v>2.5285372600000002</v>
      </c>
      <c r="D33" s="35">
        <v>3.5401176421032701</v>
      </c>
      <c r="E33" s="35">
        <v>4.3</v>
      </c>
    </row>
    <row r="34" spans="1:5">
      <c r="A34" s="34">
        <v>5</v>
      </c>
      <c r="B34" s="35">
        <v>0.16</v>
      </c>
      <c r="C34" s="35">
        <v>2.61036</v>
      </c>
      <c r="D34" s="35">
        <v>3.6967085403589</v>
      </c>
      <c r="E34" s="35">
        <v>4.4000000000000004</v>
      </c>
    </row>
    <row r="35" spans="1:5">
      <c r="A35" s="34">
        <v>5.0999999999999996</v>
      </c>
      <c r="B35" s="35">
        <v>0.16</v>
      </c>
      <c r="C35" s="35">
        <v>2.69303326</v>
      </c>
      <c r="D35" s="35">
        <v>3.6967085403589</v>
      </c>
      <c r="E35" s="35">
        <v>4.5</v>
      </c>
    </row>
    <row r="36" spans="1:5">
      <c r="A36" s="34">
        <v>5.2</v>
      </c>
      <c r="B36" s="35">
        <v>0.16</v>
      </c>
      <c r="C36" s="35">
        <v>2.7765570400000001</v>
      </c>
      <c r="D36" s="35">
        <v>3.8849481972740501</v>
      </c>
      <c r="E36" s="35">
        <v>4.5999999999999996</v>
      </c>
    </row>
    <row r="37" spans="1:5">
      <c r="A37" s="34">
        <v>5.3</v>
      </c>
      <c r="B37" s="35">
        <v>0.16</v>
      </c>
      <c r="C37" s="35">
        <v>2.8609313399999996</v>
      </c>
      <c r="D37" s="35">
        <v>3.9320617930151101</v>
      </c>
      <c r="E37" s="35">
        <v>4.7</v>
      </c>
    </row>
    <row r="38" spans="1:5">
      <c r="A38" s="34">
        <v>5.4</v>
      </c>
      <c r="B38" s="35">
        <v>0.16</v>
      </c>
      <c r="C38" s="35">
        <v>2.9461561600000001</v>
      </c>
      <c r="D38" s="35">
        <v>4.0735257235834004</v>
      </c>
      <c r="E38" s="35">
        <v>4.8</v>
      </c>
    </row>
    <row r="39" spans="1:5">
      <c r="A39" s="34">
        <v>5.5</v>
      </c>
      <c r="B39" s="35">
        <v>0.16</v>
      </c>
      <c r="C39" s="35">
        <v>3.0322315</v>
      </c>
      <c r="D39" s="35">
        <v>4.1679342990259904</v>
      </c>
      <c r="E39" s="35">
        <v>4.9000000000000004</v>
      </c>
    </row>
    <row r="40" spans="1:5">
      <c r="A40" s="34">
        <v>5.55</v>
      </c>
      <c r="B40" s="35">
        <v>0.16</v>
      </c>
      <c r="C40" s="35">
        <v>3.0755881150000004</v>
      </c>
      <c r="D40" s="35">
        <v>4.1679342990259904</v>
      </c>
      <c r="E40" s="35">
        <v>4.9000000000000004</v>
      </c>
    </row>
    <row r="41" spans="1:5">
      <c r="A41" s="34">
        <v>5.6</v>
      </c>
      <c r="B41" s="35">
        <v>0.16</v>
      </c>
      <c r="C41" s="35">
        <v>3.11915736</v>
      </c>
      <c r="D41" s="35">
        <v>4.2624193515737696</v>
      </c>
      <c r="E41" s="35">
        <v>5</v>
      </c>
    </row>
    <row r="42" spans="1:5">
      <c r="A42" s="34">
        <v>5.7</v>
      </c>
      <c r="B42" s="35">
        <v>0.16</v>
      </c>
      <c r="C42" s="35">
        <v>3.2069337400000002</v>
      </c>
      <c r="D42" s="35">
        <v>4.3254506878911796</v>
      </c>
      <c r="E42" s="35">
        <v>5.0999999999999996</v>
      </c>
    </row>
    <row r="43" spans="1:5">
      <c r="A43" s="34">
        <v>5.8</v>
      </c>
      <c r="B43" s="35">
        <v>0.16</v>
      </c>
      <c r="C43" s="35">
        <v>3.2955606399999997</v>
      </c>
      <c r="D43" s="35">
        <v>4.4516094358287397</v>
      </c>
      <c r="E43" s="35">
        <v>5.2</v>
      </c>
    </row>
    <row r="44" spans="1:5">
      <c r="A44" s="34">
        <v>5.9</v>
      </c>
      <c r="B44" s="35">
        <v>0.16</v>
      </c>
      <c r="C44" s="35">
        <v>3.3850380600000003</v>
      </c>
      <c r="D44" s="35">
        <v>4.4516094358287397</v>
      </c>
      <c r="E44" s="35">
        <v>5.3</v>
      </c>
    </row>
    <row r="45" spans="1:5">
      <c r="A45" s="34">
        <v>6</v>
      </c>
      <c r="B45" s="35">
        <v>0.16</v>
      </c>
      <c r="C45" s="35">
        <v>3.4753660000000002</v>
      </c>
      <c r="D45" s="35">
        <v>4.6410781808914399</v>
      </c>
      <c r="E45" s="35">
        <v>5.4</v>
      </c>
    </row>
    <row r="56" spans="1:1">
      <c r="A56" s="35"/>
    </row>
    <row r="57" spans="1:1">
      <c r="A57" s="35"/>
    </row>
    <row r="58" spans="1:1">
      <c r="A58" s="35"/>
    </row>
    <row r="59" spans="1:1">
      <c r="A59" s="35"/>
    </row>
    <row r="60" spans="1:1">
      <c r="A60" s="35"/>
    </row>
    <row r="61" spans="1:1">
      <c r="A61" s="35"/>
    </row>
    <row r="62" spans="1:1">
      <c r="A62" s="35"/>
    </row>
    <row r="63" spans="1:1">
      <c r="A63" s="35"/>
    </row>
    <row r="64" spans="1:1">
      <c r="A64" s="35"/>
    </row>
    <row r="65" spans="1:1">
      <c r="A65" s="35"/>
    </row>
    <row r="66" spans="1:1">
      <c r="A66" s="35"/>
    </row>
    <row r="67" spans="1:1">
      <c r="A67" s="35"/>
    </row>
    <row r="68" spans="1:1">
      <c r="A68" s="35"/>
    </row>
    <row r="69" spans="1:1">
      <c r="A69" s="35"/>
    </row>
    <row r="70" spans="1:1">
      <c r="A70" s="35"/>
    </row>
    <row r="71" spans="1:1">
      <c r="A71" s="35"/>
    </row>
    <row r="72" spans="1:1">
      <c r="A72" s="35"/>
    </row>
    <row r="73" spans="1:1">
      <c r="A73" s="35"/>
    </row>
    <row r="74" spans="1:1">
      <c r="A74" s="35"/>
    </row>
    <row r="75" spans="1:1">
      <c r="A75" s="35"/>
    </row>
    <row r="76" spans="1:1">
      <c r="A76" s="35"/>
    </row>
    <row r="77" spans="1:1">
      <c r="A77" s="35"/>
    </row>
    <row r="78" spans="1:1">
      <c r="A78" s="35"/>
    </row>
    <row r="79" spans="1:1">
      <c r="A79" s="35"/>
    </row>
    <row r="80" spans="1:1">
      <c r="A80" s="35"/>
    </row>
    <row r="81" spans="1:1">
      <c r="A81" s="35"/>
    </row>
    <row r="82" spans="1:1">
      <c r="A82" s="35"/>
    </row>
    <row r="83" spans="1:1">
      <c r="A83" s="35"/>
    </row>
    <row r="84" spans="1:1">
      <c r="A84" s="35"/>
    </row>
    <row r="85" spans="1:1">
      <c r="A85" s="35"/>
    </row>
    <row r="86" spans="1:1">
      <c r="A86" s="35"/>
    </row>
    <row r="87" spans="1:1">
      <c r="A87" s="35"/>
    </row>
    <row r="88" spans="1:1">
      <c r="A8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  <row r="109" spans="1:1">
      <c r="A109" s="35"/>
    </row>
    <row r="110" spans="1:1">
      <c r="A110" s="35"/>
    </row>
    <row r="111" spans="1:1">
      <c r="A111" s="35"/>
    </row>
    <row r="112" spans="1:1">
      <c r="A112" s="35"/>
    </row>
    <row r="113" spans="1:1">
      <c r="A113" s="35"/>
    </row>
    <row r="114" spans="1:1">
      <c r="A114" s="35"/>
    </row>
    <row r="115" spans="1:1">
      <c r="A115" s="35"/>
    </row>
    <row r="116" spans="1:1">
      <c r="A116" s="35"/>
    </row>
    <row r="117" spans="1:1">
      <c r="A117" s="35"/>
    </row>
    <row r="118" spans="1:1">
      <c r="A118" s="35"/>
    </row>
    <row r="119" spans="1:1">
      <c r="A119" s="35"/>
    </row>
    <row r="120" spans="1:1">
      <c r="A120" s="35"/>
    </row>
    <row r="121" spans="1:1">
      <c r="A121" s="35"/>
    </row>
    <row r="122" spans="1:1">
      <c r="A122" s="35"/>
    </row>
    <row r="123" spans="1:1">
      <c r="A123" s="35"/>
    </row>
    <row r="124" spans="1:1">
      <c r="A124" s="35"/>
    </row>
    <row r="125" spans="1:1">
      <c r="A125" s="35"/>
    </row>
    <row r="126" spans="1:1">
      <c r="A126" s="35"/>
    </row>
    <row r="127" spans="1:1">
      <c r="A127" s="35"/>
    </row>
    <row r="128" spans="1:1">
      <c r="A128" s="35"/>
    </row>
    <row r="129" spans="1:1">
      <c r="A129" s="35"/>
    </row>
    <row r="130" spans="1:1">
      <c r="A130" s="35"/>
    </row>
    <row r="131" spans="1:1">
      <c r="A131" s="35"/>
    </row>
    <row r="142" spans="1:1">
      <c r="A142" s="35"/>
    </row>
    <row r="143" spans="1:1">
      <c r="A143" s="35"/>
    </row>
    <row r="144" spans="1:1">
      <c r="A144" s="35"/>
    </row>
    <row r="145" spans="1:1">
      <c r="A145" s="35"/>
    </row>
    <row r="146" spans="1:1">
      <c r="A146" s="35"/>
    </row>
    <row r="147" spans="1:1">
      <c r="A147" s="35"/>
    </row>
    <row r="148" spans="1:1">
      <c r="A148" s="35"/>
    </row>
    <row r="149" spans="1:1">
      <c r="A149" s="35"/>
    </row>
    <row r="150" spans="1:1">
      <c r="A150" s="35"/>
    </row>
    <row r="151" spans="1:1">
      <c r="A151" s="35"/>
    </row>
    <row r="152" spans="1:1">
      <c r="A152" s="35"/>
    </row>
    <row r="153" spans="1:1">
      <c r="A153" s="35"/>
    </row>
    <row r="154" spans="1:1">
      <c r="A154" s="35"/>
    </row>
    <row r="155" spans="1:1">
      <c r="A155" s="35"/>
    </row>
    <row r="156" spans="1:1">
      <c r="A156" s="35"/>
    </row>
    <row r="157" spans="1:1">
      <c r="A157" s="35"/>
    </row>
    <row r="158" spans="1:1">
      <c r="A158" s="35"/>
    </row>
    <row r="159" spans="1:1">
      <c r="A159" s="35"/>
    </row>
    <row r="160" spans="1:1">
      <c r="A160" s="35"/>
    </row>
    <row r="161" spans="1:1">
      <c r="A161" s="35"/>
    </row>
    <row r="162" spans="1:1">
      <c r="A162" s="35"/>
    </row>
    <row r="163" spans="1:1">
      <c r="A163" s="35"/>
    </row>
    <row r="164" spans="1:1">
      <c r="A164" s="35"/>
    </row>
    <row r="165" spans="1:1">
      <c r="A165" s="35"/>
    </row>
    <row r="166" spans="1:1">
      <c r="A166" s="35"/>
    </row>
    <row r="167" spans="1:1">
      <c r="A167" s="35"/>
    </row>
    <row r="168" spans="1:1">
      <c r="A168" s="35"/>
    </row>
    <row r="169" spans="1:1">
      <c r="A169" s="35"/>
    </row>
    <row r="170" spans="1:1">
      <c r="A170" s="35"/>
    </row>
    <row r="171" spans="1:1">
      <c r="A171" s="35"/>
    </row>
    <row r="172" spans="1:1">
      <c r="A172" s="35"/>
    </row>
    <row r="173" spans="1:1">
      <c r="A173" s="35"/>
    </row>
    <row r="174" spans="1:1">
      <c r="A174" s="35"/>
    </row>
  </sheetData>
  <sheetCalcPr fullCalcOnLoad="1"/>
  <phoneticPr fontId="13" type="noConversion"/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schematic of variables</vt:lpstr>
      <vt:lpstr>Step Energy</vt:lpstr>
      <vt:lpstr>Regime Table</vt:lpstr>
      <vt:lpstr>Submergence Graph</vt:lpstr>
      <vt:lpstr>Head Loss Graph</vt:lpstr>
    </vt:vector>
  </TitlesOfParts>
  <Company>Rowan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Wyrick</dc:creator>
  <cp:lastModifiedBy>Gregory Pasternack</cp:lastModifiedBy>
  <dcterms:created xsi:type="dcterms:W3CDTF">2009-03-02T15:59:16Z</dcterms:created>
  <dcterms:modified xsi:type="dcterms:W3CDTF">2009-03-11T22:13:14Z</dcterms:modified>
</cp:coreProperties>
</file>